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6" sheetId="1" r:id="rId1"/>
  </sheets>
  <definedNames>
    <definedName name="_xlnm.Print_Area" localSheetId="0">'BLOK 6'!$A$1:$M$66</definedName>
  </definedNames>
  <calcPr fullCalcOnLoad="1"/>
</workbook>
</file>

<file path=xl/sharedStrings.xml><?xml version="1.0" encoding="utf-8"?>
<sst xmlns="http://schemas.openxmlformats.org/spreadsheetml/2006/main" count="196" uniqueCount="63">
  <si>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</si>
  <si>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</si>
  <si>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</si>
  <si>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</si>
  <si>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</si>
  <si>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</si>
  <si>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</si>
  <si>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</si>
  <si>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</si>
  <si>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</si>
  <si>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</si>
  <si>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</si>
  <si>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</si>
  <si>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</si>
  <si>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P+3+Pk</t>
  </si>
  <si>
    <t>POVRŠINE ZA TURIZAM</t>
  </si>
  <si>
    <t>T1</t>
  </si>
  <si>
    <t>SV1</t>
  </si>
  <si>
    <t>UP1</t>
  </si>
  <si>
    <t>UP2</t>
  </si>
  <si>
    <t>UP3</t>
  </si>
  <si>
    <t>UP4</t>
  </si>
  <si>
    <t>UP11</t>
  </si>
  <si>
    <t>UP12</t>
  </si>
  <si>
    <t>UP13</t>
  </si>
  <si>
    <t>UP14</t>
  </si>
  <si>
    <t>UP5</t>
  </si>
  <si>
    <t>UP6</t>
  </si>
  <si>
    <t>UP7</t>
  </si>
  <si>
    <t>UP9</t>
  </si>
  <si>
    <t xml:space="preserve">POVRŠINE ZA STANOVANJE VEĆE GUSTINE                                                                                                  </t>
  </si>
  <si>
    <t>POVRŠINE ZA ŠKOLSTVO I SOCIJALNU ZAŠTITU</t>
  </si>
  <si>
    <t>POVRŠINE KOMUNALNE INFRASTRUKTURE</t>
  </si>
  <si>
    <t>IOE</t>
  </si>
  <si>
    <t>G+P+6</t>
  </si>
  <si>
    <t>UP10</t>
  </si>
  <si>
    <t>Su+P+2+Pk</t>
  </si>
  <si>
    <t>P+4+Pk</t>
  </si>
  <si>
    <t>Su+P+3+Pk</t>
  </si>
  <si>
    <t>Su+P+3</t>
  </si>
  <si>
    <t>Su+P+5, Su+P+4</t>
  </si>
  <si>
    <t>ŠS</t>
  </si>
  <si>
    <t>P+1</t>
  </si>
  <si>
    <t>P</t>
  </si>
  <si>
    <t>UKUPNO - BLOK 6</t>
  </si>
  <si>
    <r>
      <rPr>
        <b/>
        <sz val="10"/>
        <rFont val="Arial"/>
        <family val="2"/>
      </rPr>
      <t>T1</t>
    </r>
    <r>
      <rPr>
        <sz val="10"/>
        <rFont val="Arial"/>
        <family val="2"/>
      </rPr>
      <t>-Površine za turizam</t>
    </r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</si>
  <si>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</si>
  <si>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t>Saobraćajne površine</t>
  </si>
  <si>
    <r>
      <rPr>
        <b/>
        <sz val="10"/>
        <rFont val="Arial"/>
        <family val="2"/>
      </rPr>
      <t>ŠS</t>
    </r>
    <r>
      <rPr>
        <sz val="10"/>
        <rFont val="Arial"/>
        <family val="2"/>
      </rPr>
      <t>-Površine za školstvo i socijalnu zaštitu</t>
    </r>
  </si>
  <si>
    <t>Su(P)+4+Pk</t>
  </si>
  <si>
    <t>Su(G)+P+4</t>
  </si>
  <si>
    <t>Su+P+2</t>
  </si>
  <si>
    <t>P - P+1</t>
  </si>
  <si>
    <t>P+3</t>
  </si>
  <si>
    <t>UP15</t>
  </si>
  <si>
    <t>UP16</t>
  </si>
  <si>
    <t>zadržano iz važećeg plana</t>
  </si>
  <si>
    <r>
      <rPr>
        <b/>
        <sz val="10"/>
        <rFont val="Arial"/>
        <family val="2"/>
      </rPr>
      <t>SV1</t>
    </r>
    <r>
      <rPr>
        <sz val="10"/>
        <rFont val="Arial"/>
        <family val="2"/>
      </rPr>
      <t xml:space="preserve">-Površine za stanovanje veće gustine </t>
    </r>
  </si>
  <si>
    <t>postojeće stanje bez daljih intervencija</t>
  </si>
  <si>
    <t>P+1+Pk</t>
  </si>
  <si>
    <t>Su+P+4+Pk</t>
  </si>
  <si>
    <t>nadgradnja</t>
  </si>
  <si>
    <t>G+P+4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</si>
</sst>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13" fontId="0" fillId="34" borderId="14" xfId="0" applyNumberFormat="1" applyFont="1" applyFill="1" applyBorder="1" applyAlignment="1">
      <alignment horizontal="center" vertical="center" wrapText="1"/>
    </xf>
    <xf numFmtId="2" fontId="0" fillId="34" borderId="15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2" fontId="0" fillId="34" borderId="16" xfId="0" applyNumberFormat="1" applyFont="1" applyFill="1" applyBorder="1" applyAlignment="1">
      <alignment horizontal="center" vertical="center" wrapText="1"/>
    </xf>
    <xf numFmtId="2" fontId="0" fillId="34" borderId="17" xfId="0" applyNumberFormat="1" applyFont="1" applyFill="1" applyBorder="1" applyAlignment="1">
      <alignment horizontal="center" vertical="center" wrapText="1"/>
    </xf>
    <xf numFmtId="172" fontId="0" fillId="34" borderId="18" xfId="0" applyNumberFormat="1" applyFont="1" applyFill="1" applyBorder="1" applyAlignment="1">
      <alignment horizontal="center" vertical="center"/>
    </xf>
    <xf numFmtId="172" fontId="0" fillId="34" borderId="19" xfId="0" applyNumberFormat="1" applyFont="1" applyFill="1" applyBorder="1" applyAlignment="1">
      <alignment horizontal="right" vertical="center"/>
    </xf>
    <xf numFmtId="172" fontId="0" fillId="34" borderId="20" xfId="0" applyNumberFormat="1" applyFont="1" applyFill="1" applyBorder="1" applyAlignment="1">
      <alignment horizontal="right" vertical="center"/>
    </xf>
    <xf numFmtId="2" fontId="0" fillId="34" borderId="20" xfId="0" applyNumberFormat="1" applyFont="1" applyFill="1" applyBorder="1" applyAlignment="1">
      <alignment horizontal="right" vertical="center"/>
    </xf>
    <xf numFmtId="2" fontId="0" fillId="34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0" fontId="40" fillId="0" borderId="22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13" fontId="1" fillId="0" borderId="0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>
      <alignment horizontal="right" vertical="center" wrapText="1"/>
    </xf>
    <xf numFmtId="1" fontId="0" fillId="0" borderId="25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34" borderId="19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3" fontId="0" fillId="34" borderId="31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right" vertical="center" wrapText="1"/>
    </xf>
    <xf numFmtId="172" fontId="0" fillId="34" borderId="16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0" fillId="34" borderId="32" xfId="0" applyNumberFormat="1" applyFont="1" applyFill="1" applyBorder="1" applyAlignment="1">
      <alignment horizontal="center" vertical="center" wrapText="1"/>
    </xf>
    <xf numFmtId="1" fontId="0" fillId="34" borderId="33" xfId="0" applyNumberFormat="1" applyFont="1" applyFill="1" applyBorder="1" applyAlignment="1">
      <alignment horizontal="center" vertical="center" wrapText="1"/>
    </xf>
    <xf numFmtId="1" fontId="0" fillId="34" borderId="15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1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 wrapText="1"/>
    </xf>
    <xf numFmtId="13" fontId="0" fillId="34" borderId="13" xfId="0" applyNumberFormat="1" applyFont="1" applyFill="1" applyBorder="1" applyAlignment="1">
      <alignment horizontal="center" vertical="center" wrapText="1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2" fontId="0" fillId="34" borderId="13" xfId="0" applyNumberFormat="1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" fontId="0" fillId="0" borderId="13" xfId="0" applyNumberFormat="1" applyBorder="1" applyAlignment="1">
      <alignment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2" fillId="34" borderId="13" xfId="0" applyNumberFormat="1" applyFont="1" applyFill="1" applyBorder="1" applyAlignment="1">
      <alignment horizontal="left" vertical="center"/>
    </xf>
    <xf numFmtId="1" fontId="0" fillId="34" borderId="13" xfId="0" applyNumberFormat="1" applyFont="1" applyFill="1" applyBorder="1" applyAlignment="1">
      <alignment horizontal="right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right" vertical="center"/>
    </xf>
    <xf numFmtId="2" fontId="0" fillId="34" borderId="13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172" fontId="0" fillId="0" borderId="40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right" vertical="center"/>
    </xf>
    <xf numFmtId="2" fontId="0" fillId="0" borderId="42" xfId="0" applyNumberFormat="1" applyFont="1" applyFill="1" applyBorder="1" applyAlignment="1">
      <alignment horizontal="right" vertical="center"/>
    </xf>
    <xf numFmtId="2" fontId="4" fillId="0" borderId="43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0" borderId="29" xfId="0" applyNumberForma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ill="1" applyBorder="1" applyAlignment="1">
      <alignment horizontal="right" vertical="center" wrapText="1"/>
    </xf>
    <xf numFmtId="2" fontId="0" fillId="0" borderId="29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3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right" vertical="center" wrapText="1"/>
    </xf>
    <xf numFmtId="2" fontId="0" fillId="0" borderId="45" xfId="0" applyNumberFormat="1" applyFill="1" applyBorder="1" applyAlignment="1">
      <alignment horizontal="right" vertical="center" wrapText="1"/>
    </xf>
    <xf numFmtId="2" fontId="0" fillId="0" borderId="46" xfId="0" applyNumberFormat="1" applyFill="1" applyBorder="1" applyAlignment="1">
      <alignment horizontal="right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right" vertical="center" wrapText="1"/>
    </xf>
    <xf numFmtId="1" fontId="0" fillId="0" borderId="25" xfId="0" applyNumberFormat="1" applyFill="1" applyBorder="1" applyAlignment="1">
      <alignment horizontal="right" vertical="center" wrapText="1"/>
    </xf>
    <xf numFmtId="1" fontId="0" fillId="0" borderId="25" xfId="0" applyNumberFormat="1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2" fontId="0" fillId="0" borderId="44" xfId="0" applyNumberForma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2" fontId="0" fillId="0" borderId="57" xfId="0" applyNumberFormat="1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right" vertical="center" wrapText="1"/>
    </xf>
    <xf numFmtId="2" fontId="0" fillId="0" borderId="59" xfId="0" applyNumberFormat="1" applyFill="1" applyBorder="1" applyAlignment="1">
      <alignment horizontal="right" vertical="center" wrapText="1"/>
    </xf>
    <xf numFmtId="2" fontId="0" fillId="0" borderId="58" xfId="0" applyNumberForma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1" fontId="0" fillId="0" borderId="57" xfId="0" applyNumberFormat="1" applyFont="1" applyFill="1" applyBorder="1" applyAlignment="1">
      <alignment horizontal="right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69"/>
  <sheetViews>
    <sheetView tabSelected="1" zoomScaleSheetLayoutView="115" workbookViewId="0" topLeftCell="A49">
      <selection activeCell="O17" sqref="O17"/>
    </sheetView>
  </sheetViews>
  <sheetFormatPr defaultColWidth="9.140625" defaultRowHeight="12.75"/>
  <cols>
    <col min="1" max="1" width="25.7109375" style="1" customWidth="1"/>
    <col min="2" max="2" width="9.7109375" style="49" customWidth="1"/>
    <col min="3" max="3" width="12.28125" style="3" customWidth="1"/>
    <col min="4" max="5" width="8.7109375" style="54" customWidth="1"/>
    <col min="6" max="7" width="4.7109375" style="2" customWidth="1"/>
    <col min="8" max="8" width="12.28125" style="3" customWidth="1"/>
    <col min="9" max="10" width="8.7109375" style="54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18" t="s">
        <v>17</v>
      </c>
      <c r="B1" s="119"/>
      <c r="C1" s="122" t="s">
        <v>30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20"/>
      <c r="B2" s="121"/>
      <c r="C2" s="113" t="s">
        <v>0</v>
      </c>
      <c r="D2" s="114"/>
      <c r="E2" s="114"/>
      <c r="F2" s="114"/>
      <c r="G2" s="114"/>
      <c r="H2" s="142" t="s">
        <v>1</v>
      </c>
      <c r="I2" s="142"/>
      <c r="J2" s="142"/>
      <c r="K2" s="142"/>
      <c r="L2" s="142"/>
      <c r="M2" s="142"/>
    </row>
    <row r="3" spans="1:14" ht="39" thickBot="1">
      <c r="A3" s="50" t="s">
        <v>2</v>
      </c>
      <c r="B3" s="56" t="s">
        <v>3</v>
      </c>
      <c r="C3" s="21" t="s">
        <v>4</v>
      </c>
      <c r="D3" s="52" t="s">
        <v>5</v>
      </c>
      <c r="E3" s="52" t="s">
        <v>6</v>
      </c>
      <c r="F3" s="22" t="s">
        <v>7</v>
      </c>
      <c r="G3" s="20" t="s">
        <v>8</v>
      </c>
      <c r="H3" s="21" t="s">
        <v>9</v>
      </c>
      <c r="I3" s="55" t="s">
        <v>5</v>
      </c>
      <c r="J3" s="52" t="s">
        <v>10</v>
      </c>
      <c r="K3" s="22" t="s">
        <v>7</v>
      </c>
      <c r="L3" s="23" t="s">
        <v>8</v>
      </c>
      <c r="M3" s="23" t="s">
        <v>11</v>
      </c>
      <c r="N3" s="5"/>
    </row>
    <row r="4" spans="1:13" ht="12.75">
      <c r="A4" s="141" t="s">
        <v>18</v>
      </c>
      <c r="B4" s="115">
        <v>3154</v>
      </c>
      <c r="C4" s="32" t="s">
        <v>36</v>
      </c>
      <c r="D4" s="30">
        <v>579.88</v>
      </c>
      <c r="E4" s="30">
        <f>D4*5</f>
        <v>2899.4</v>
      </c>
      <c r="F4" s="102">
        <f>(D4+D5)/B4</f>
        <v>0.507999365884591</v>
      </c>
      <c r="G4" s="97">
        <f>(E4+E5)/B4</f>
        <v>2.864140773620799</v>
      </c>
      <c r="H4" s="85" t="s">
        <v>36</v>
      </c>
      <c r="I4" s="30">
        <v>580</v>
      </c>
      <c r="J4" s="30">
        <v>2900</v>
      </c>
      <c r="K4" s="102">
        <f>(I4+I5)/B4</f>
        <v>0.5079264426125555</v>
      </c>
      <c r="L4" s="97">
        <f>(J4+J5)/B4</f>
        <v>2.8636651870640457</v>
      </c>
      <c r="M4" s="86" t="s">
        <v>56</v>
      </c>
    </row>
    <row r="5" spans="1:13" ht="12.75">
      <c r="A5" s="96"/>
      <c r="B5" s="116"/>
      <c r="C5" s="33" t="s">
        <v>37</v>
      </c>
      <c r="D5" s="31">
        <v>1022.35</v>
      </c>
      <c r="E5" s="31">
        <f>D5*6</f>
        <v>6134.1</v>
      </c>
      <c r="F5" s="100"/>
      <c r="G5" s="98"/>
      <c r="H5" s="87" t="s">
        <v>37</v>
      </c>
      <c r="I5" s="31">
        <v>1022</v>
      </c>
      <c r="J5" s="31">
        <v>6132</v>
      </c>
      <c r="K5" s="100"/>
      <c r="L5" s="98"/>
      <c r="M5" s="86" t="s">
        <v>56</v>
      </c>
    </row>
    <row r="6" spans="1:13" ht="12.75">
      <c r="A6" s="95" t="s">
        <v>19</v>
      </c>
      <c r="B6" s="117">
        <v>3650</v>
      </c>
      <c r="C6" s="33" t="s">
        <v>42</v>
      </c>
      <c r="D6" s="31">
        <v>314.12</v>
      </c>
      <c r="E6" s="31">
        <f>D6*2</f>
        <v>628.24</v>
      </c>
      <c r="F6" s="99">
        <f>(D6+D7)/B6</f>
        <v>0.4693835616438356</v>
      </c>
      <c r="G6" s="101">
        <f>(E6+E7)/B6</f>
        <v>2.4720602739726028</v>
      </c>
      <c r="H6" s="87" t="s">
        <v>59</v>
      </c>
      <c r="I6" s="31">
        <v>314</v>
      </c>
      <c r="J6" s="31">
        <f>I6*3</f>
        <v>942</v>
      </c>
      <c r="K6" s="99">
        <f>(I6+I7)/B6</f>
        <v>0.4693150684931507</v>
      </c>
      <c r="L6" s="101">
        <f>(J6+J7)/B6</f>
        <v>2.557808219178082</v>
      </c>
      <c r="M6" s="86" t="s">
        <v>56</v>
      </c>
    </row>
    <row r="7" spans="1:13" ht="12.75">
      <c r="A7" s="96"/>
      <c r="B7" s="116"/>
      <c r="C7" s="33" t="s">
        <v>49</v>
      </c>
      <c r="D7" s="31">
        <v>1399.13</v>
      </c>
      <c r="E7" s="31">
        <f>D7*6</f>
        <v>8394.78</v>
      </c>
      <c r="F7" s="100"/>
      <c r="G7" s="98"/>
      <c r="H7" s="87" t="s">
        <v>37</v>
      </c>
      <c r="I7" s="31">
        <v>1399</v>
      </c>
      <c r="J7" s="31">
        <v>8394</v>
      </c>
      <c r="K7" s="100"/>
      <c r="L7" s="98"/>
      <c r="M7" s="86" t="s">
        <v>56</v>
      </c>
    </row>
    <row r="8" spans="1:13" ht="22.5">
      <c r="A8" s="35" t="s">
        <v>20</v>
      </c>
      <c r="B8" s="46">
        <v>666</v>
      </c>
      <c r="C8" s="33" t="s">
        <v>34</v>
      </c>
      <c r="D8" s="31">
        <v>528</v>
      </c>
      <c r="E8" s="31">
        <f>D8*7</f>
        <v>3696</v>
      </c>
      <c r="F8" s="34">
        <f>D8/B8</f>
        <v>0.7927927927927928</v>
      </c>
      <c r="G8" s="43">
        <f>E8/B8</f>
        <v>5.54954954954955</v>
      </c>
      <c r="H8" s="88" t="s">
        <v>34</v>
      </c>
      <c r="I8" s="31">
        <v>528</v>
      </c>
      <c r="J8" s="31">
        <f>I8*7</f>
        <v>3696</v>
      </c>
      <c r="K8" s="34">
        <f>I8/B8</f>
        <v>0.7927927927927928</v>
      </c>
      <c r="L8" s="43">
        <f>J8/B8</f>
        <v>5.54954954954955</v>
      </c>
      <c r="M8" s="89" t="s">
        <v>58</v>
      </c>
    </row>
    <row r="9" spans="1:13" ht="12.75">
      <c r="A9" s="35" t="s">
        <v>21</v>
      </c>
      <c r="B9" s="46">
        <v>428</v>
      </c>
      <c r="C9" s="33" t="s">
        <v>14</v>
      </c>
      <c r="D9" s="31">
        <v>178</v>
      </c>
      <c r="E9" s="31">
        <v>888</v>
      </c>
      <c r="F9" s="34">
        <f>D9/B9</f>
        <v>0.4158878504672897</v>
      </c>
      <c r="G9" s="43">
        <f>E9/B9</f>
        <v>2.074766355140187</v>
      </c>
      <c r="H9" s="88" t="s">
        <v>14</v>
      </c>
      <c r="I9" s="31">
        <v>178</v>
      </c>
      <c r="J9" s="31">
        <v>888</v>
      </c>
      <c r="K9" s="34">
        <f>I9/B9</f>
        <v>0.4158878504672897</v>
      </c>
      <c r="L9" s="43">
        <f>J9/B9</f>
        <v>2.074766355140187</v>
      </c>
      <c r="M9" s="86" t="s">
        <v>56</v>
      </c>
    </row>
    <row r="10" spans="1:13" ht="12.75">
      <c r="A10" s="95" t="s">
        <v>26</v>
      </c>
      <c r="B10" s="117">
        <v>3163</v>
      </c>
      <c r="C10" s="33" t="s">
        <v>38</v>
      </c>
      <c r="D10" s="31">
        <v>739.6</v>
      </c>
      <c r="E10" s="31">
        <f>D10*6</f>
        <v>4437.6</v>
      </c>
      <c r="F10" s="34">
        <f>(D10+D11)/B10</f>
        <v>0.4605374644325008</v>
      </c>
      <c r="G10" s="101">
        <f>(E10+E11)/B10</f>
        <v>2.7632247865950053</v>
      </c>
      <c r="H10" s="87" t="s">
        <v>60</v>
      </c>
      <c r="I10" s="31">
        <v>740</v>
      </c>
      <c r="J10" s="31">
        <v>5180</v>
      </c>
      <c r="K10" s="99">
        <f>(I10+I11)/B10</f>
        <v>0.46063863420803036</v>
      </c>
      <c r="L10" s="101">
        <f>(J10+J11)/B10</f>
        <v>3.2244704394562125</v>
      </c>
      <c r="M10" s="86" t="s">
        <v>61</v>
      </c>
    </row>
    <row r="11" spans="1:31" s="11" customFormat="1" ht="12.75">
      <c r="A11" s="96"/>
      <c r="B11" s="116"/>
      <c r="C11" s="33" t="s">
        <v>38</v>
      </c>
      <c r="D11" s="31">
        <v>717.08</v>
      </c>
      <c r="E11" s="31">
        <f>D11*6</f>
        <v>4302.4800000000005</v>
      </c>
      <c r="F11" s="51"/>
      <c r="G11" s="98"/>
      <c r="H11" s="87" t="s">
        <v>60</v>
      </c>
      <c r="I11" s="31">
        <v>717</v>
      </c>
      <c r="J11" s="31">
        <v>5019</v>
      </c>
      <c r="K11" s="100"/>
      <c r="L11" s="98"/>
      <c r="M11" s="86" t="s">
        <v>61</v>
      </c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1" customFormat="1" ht="12.75">
      <c r="A12" s="95" t="s">
        <v>27</v>
      </c>
      <c r="B12" s="117">
        <v>7248</v>
      </c>
      <c r="C12" s="33" t="s">
        <v>36</v>
      </c>
      <c r="D12" s="31">
        <v>590.94</v>
      </c>
      <c r="E12" s="31">
        <f>D12*5</f>
        <v>2954.7000000000003</v>
      </c>
      <c r="F12" s="107">
        <f>(D12++D14+D15+D13)/B12</f>
        <v>0.40491721854304635</v>
      </c>
      <c r="G12" s="138">
        <f>(E12+E13+E14+E15)/B12</f>
        <v>2.139099061810154</v>
      </c>
      <c r="H12" s="87" t="s">
        <v>36</v>
      </c>
      <c r="I12" s="31">
        <v>591</v>
      </c>
      <c r="J12" s="31">
        <v>2955</v>
      </c>
      <c r="K12" s="99">
        <f>(I12+I13+I14+I15)/B12</f>
        <v>0.404939293598234</v>
      </c>
      <c r="L12" s="101">
        <f>(J12+J13+J14+J15)/J12</f>
        <v>5.64263959390863</v>
      </c>
      <c r="M12" s="86" t="s">
        <v>56</v>
      </c>
      <c r="N12" s="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1" customFormat="1" ht="12.75">
      <c r="A13" s="96"/>
      <c r="B13" s="116"/>
      <c r="C13" s="33" t="s">
        <v>36</v>
      </c>
      <c r="D13" s="31">
        <v>426.19</v>
      </c>
      <c r="E13" s="31">
        <f>D13*5</f>
        <v>2130.95</v>
      </c>
      <c r="F13" s="108"/>
      <c r="G13" s="139"/>
      <c r="H13" s="87" t="s">
        <v>36</v>
      </c>
      <c r="I13" s="31">
        <v>426</v>
      </c>
      <c r="J13" s="31">
        <v>2130</v>
      </c>
      <c r="K13" s="100"/>
      <c r="L13" s="98"/>
      <c r="M13" s="86" t="s">
        <v>56</v>
      </c>
      <c r="N13" s="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2" customFormat="1" ht="12.75">
      <c r="A14" s="96"/>
      <c r="B14" s="116"/>
      <c r="C14" s="33" t="s">
        <v>50</v>
      </c>
      <c r="D14" s="31">
        <v>1373.85</v>
      </c>
      <c r="E14" s="31">
        <f>D14*6</f>
        <v>8243.099999999999</v>
      </c>
      <c r="F14" s="108"/>
      <c r="G14" s="139"/>
      <c r="H14" s="87" t="s">
        <v>39</v>
      </c>
      <c r="I14" s="31">
        <v>544</v>
      </c>
      <c r="J14" s="31">
        <v>2720</v>
      </c>
      <c r="K14" s="100"/>
      <c r="L14" s="98"/>
      <c r="M14" s="86" t="s">
        <v>56</v>
      </c>
      <c r="N14" s="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13" ht="25.5">
      <c r="A15" s="96"/>
      <c r="B15" s="116"/>
      <c r="C15" s="33" t="s">
        <v>51</v>
      </c>
      <c r="D15" s="31">
        <v>543.86</v>
      </c>
      <c r="E15" s="31">
        <f>D15*4</f>
        <v>2175.44</v>
      </c>
      <c r="F15" s="109"/>
      <c r="G15" s="140"/>
      <c r="H15" s="87" t="s">
        <v>40</v>
      </c>
      <c r="I15" s="31">
        <v>1374</v>
      </c>
      <c r="J15" s="31">
        <v>8869</v>
      </c>
      <c r="K15" s="100"/>
      <c r="L15" s="98"/>
      <c r="M15" s="86" t="s">
        <v>56</v>
      </c>
    </row>
    <row r="16" spans="1:13" ht="12.75">
      <c r="A16" s="35" t="s">
        <v>28</v>
      </c>
      <c r="B16" s="46">
        <v>770</v>
      </c>
      <c r="C16" s="35"/>
      <c r="D16" s="31"/>
      <c r="E16" s="31"/>
      <c r="F16" s="34"/>
      <c r="G16" s="43"/>
      <c r="H16" s="87" t="s">
        <v>62</v>
      </c>
      <c r="I16" s="31">
        <v>508</v>
      </c>
      <c r="J16" s="31">
        <v>2540</v>
      </c>
      <c r="K16" s="34">
        <f>I16/B16</f>
        <v>0.6597402597402597</v>
      </c>
      <c r="L16" s="43">
        <f>J16/B16</f>
        <v>3.2987012987012987</v>
      </c>
      <c r="M16" s="86" t="s">
        <v>56</v>
      </c>
    </row>
    <row r="17" spans="1:13" ht="19.5" customHeight="1">
      <c r="A17" s="144" t="s">
        <v>35</v>
      </c>
      <c r="B17" s="143">
        <v>3776</v>
      </c>
      <c r="C17" s="33" t="s">
        <v>53</v>
      </c>
      <c r="D17" s="31">
        <v>1099.26</v>
      </c>
      <c r="E17" s="31">
        <f>D17*4</f>
        <v>4397.04</v>
      </c>
      <c r="F17" s="129">
        <f>(D17+D18)/B17</f>
        <v>0.4160301906779661</v>
      </c>
      <c r="G17" s="131">
        <f>(E17+E18)/B17</f>
        <v>1.7890333686440676</v>
      </c>
      <c r="H17" s="94" t="s">
        <v>14</v>
      </c>
      <c r="I17" s="31">
        <v>1211.79</v>
      </c>
      <c r="J17" s="31">
        <v>6060</v>
      </c>
      <c r="K17" s="129">
        <f>(I17+I18)/B17</f>
        <v>0.48810116525423725</v>
      </c>
      <c r="L17" s="131">
        <f>(J17+J18)/B17</f>
        <v>2.2736228813559323</v>
      </c>
      <c r="M17" s="86" t="s">
        <v>56</v>
      </c>
    </row>
    <row r="18" spans="1:13" ht="19.5" customHeight="1">
      <c r="A18" s="145"/>
      <c r="B18" s="132"/>
      <c r="C18" s="33" t="s">
        <v>39</v>
      </c>
      <c r="D18" s="31">
        <v>471.67</v>
      </c>
      <c r="E18" s="31">
        <f>D18*5</f>
        <v>2358.35</v>
      </c>
      <c r="F18" s="130"/>
      <c r="G18" s="132"/>
      <c r="H18" s="33" t="s">
        <v>39</v>
      </c>
      <c r="I18" s="31">
        <v>631.28</v>
      </c>
      <c r="J18" s="31">
        <v>2525.2</v>
      </c>
      <c r="K18" s="130"/>
      <c r="L18" s="132"/>
      <c r="M18" s="86" t="s">
        <v>56</v>
      </c>
    </row>
    <row r="19" spans="1:13" ht="22.5" customHeight="1">
      <c r="A19" s="33" t="s">
        <v>55</v>
      </c>
      <c r="B19" s="46">
        <v>396</v>
      </c>
      <c r="C19" s="33" t="s">
        <v>43</v>
      </c>
      <c r="D19" s="31">
        <v>134.14</v>
      </c>
      <c r="E19" s="31">
        <f>D19</f>
        <v>134.14</v>
      </c>
      <c r="F19" s="34">
        <f>D19/B19</f>
        <v>0.3387373737373737</v>
      </c>
      <c r="G19" s="43">
        <f>E19/B19</f>
        <v>0.3387373737373737</v>
      </c>
      <c r="H19" s="94" t="s">
        <v>14</v>
      </c>
      <c r="I19" s="31">
        <v>239.1</v>
      </c>
      <c r="J19" s="31">
        <v>1195.5</v>
      </c>
      <c r="K19" s="34">
        <f>I19/B19</f>
        <v>0.6037878787878788</v>
      </c>
      <c r="L19" s="43">
        <f>J19/B19</f>
        <v>3.018939393939394</v>
      </c>
      <c r="M19" s="86" t="s">
        <v>56</v>
      </c>
    </row>
    <row r="20" spans="1:13" ht="13.5" thickBot="1">
      <c r="A20" s="13"/>
      <c r="B20" s="47"/>
      <c r="C20" s="13"/>
      <c r="D20" s="14"/>
      <c r="E20" s="14"/>
      <c r="F20" s="15"/>
      <c r="G20" s="44"/>
      <c r="H20" s="90"/>
      <c r="I20" s="14"/>
      <c r="J20" s="14"/>
      <c r="K20" s="15"/>
      <c r="L20" s="44"/>
      <c r="M20" s="91"/>
    </row>
    <row r="21" spans="1:14" ht="13.5" thickBot="1">
      <c r="A21" s="24" t="s">
        <v>12</v>
      </c>
      <c r="B21" s="48">
        <f>SUM(B4:B20)</f>
        <v>23251</v>
      </c>
      <c r="C21" s="24" t="s">
        <v>13</v>
      </c>
      <c r="D21" s="25">
        <f>SUM(D4:D20)</f>
        <v>10118.07</v>
      </c>
      <c r="E21" s="26">
        <f>SUM(E4:E20)</f>
        <v>53774.32</v>
      </c>
      <c r="F21" s="27">
        <f>D21/B21</f>
        <v>0.43516708958754463</v>
      </c>
      <c r="G21" s="28">
        <f>E21/B21</f>
        <v>2.3127745043223946</v>
      </c>
      <c r="H21" s="24" t="s">
        <v>13</v>
      </c>
      <c r="I21" s="25">
        <f>SUM(I4:I20)</f>
        <v>11003.170000000002</v>
      </c>
      <c r="J21" s="26">
        <f>SUM(J4:J20)</f>
        <v>62145.7</v>
      </c>
      <c r="K21" s="27">
        <f>I21/B21</f>
        <v>0.4732342694937853</v>
      </c>
      <c r="L21" s="28">
        <f>J21/B21</f>
        <v>2.6728183734032944</v>
      </c>
      <c r="M21" s="28"/>
      <c r="N21" s="7"/>
    </row>
    <row r="23" ht="21.75" customHeight="1"/>
    <row r="24" ht="39.75" customHeight="1"/>
    <row r="25" ht="31.5" customHeight="1"/>
    <row r="26" spans="4:13" ht="23.25" customHeight="1">
      <c r="D26" s="53"/>
      <c r="E26" s="53"/>
      <c r="F26" s="8"/>
      <c r="G26" s="8"/>
      <c r="H26" s="9"/>
      <c r="I26" s="53"/>
      <c r="J26" s="53"/>
      <c r="K26" s="8"/>
      <c r="L26" s="8"/>
      <c r="M26" s="8"/>
    </row>
    <row r="27" ht="23.25" customHeight="1" thickBot="1"/>
    <row r="28" spans="1:13" ht="13.5" thickBot="1">
      <c r="A28" s="134" t="s">
        <v>16</v>
      </c>
      <c r="B28" s="135"/>
      <c r="C28" s="124" t="s">
        <v>15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1:13" ht="13.5" thickBot="1">
      <c r="A29" s="136"/>
      <c r="B29" s="137"/>
      <c r="C29" s="127" t="s">
        <v>0</v>
      </c>
      <c r="D29" s="128"/>
      <c r="E29" s="128"/>
      <c r="F29" s="128"/>
      <c r="G29" s="113"/>
      <c r="H29" s="110" t="s">
        <v>1</v>
      </c>
      <c r="I29" s="111"/>
      <c r="J29" s="111"/>
      <c r="K29" s="111"/>
      <c r="L29" s="111"/>
      <c r="M29" s="112"/>
    </row>
    <row r="30" spans="1:13" ht="39" thickBot="1">
      <c r="A30" s="19" t="s">
        <v>2</v>
      </c>
      <c r="B30" s="57" t="s">
        <v>3</v>
      </c>
      <c r="C30" s="21" t="s">
        <v>4</v>
      </c>
      <c r="D30" s="52" t="s">
        <v>5</v>
      </c>
      <c r="E30" s="52" t="s">
        <v>6</v>
      </c>
      <c r="F30" s="22" t="s">
        <v>7</v>
      </c>
      <c r="G30" s="20" t="s">
        <v>8</v>
      </c>
      <c r="H30" s="21" t="s">
        <v>9</v>
      </c>
      <c r="I30" s="55" t="s">
        <v>5</v>
      </c>
      <c r="J30" s="52" t="s">
        <v>6</v>
      </c>
      <c r="K30" s="22" t="s">
        <v>7</v>
      </c>
      <c r="L30" s="23" t="s">
        <v>8</v>
      </c>
      <c r="M30" s="23" t="s">
        <v>11</v>
      </c>
    </row>
    <row r="31" spans="1:13" ht="12.75">
      <c r="A31" s="29" t="s">
        <v>22</v>
      </c>
      <c r="B31" s="45">
        <v>462</v>
      </c>
      <c r="C31" s="32" t="s">
        <v>14</v>
      </c>
      <c r="D31" s="30">
        <v>403.39</v>
      </c>
      <c r="E31" s="30">
        <f>D31*5</f>
        <v>2016.9499999999998</v>
      </c>
      <c r="F31" s="38">
        <f>D31/B31</f>
        <v>0.8731385281385281</v>
      </c>
      <c r="G31" s="39">
        <f>E31/B31</f>
        <v>4.36569264069264</v>
      </c>
      <c r="H31" s="29" t="s">
        <v>14</v>
      </c>
      <c r="I31" s="30">
        <v>403.4</v>
      </c>
      <c r="J31" s="30">
        <v>2015</v>
      </c>
      <c r="K31" s="38">
        <f>I31/B31</f>
        <v>0.8731601731601731</v>
      </c>
      <c r="L31" s="84">
        <f>J31/B31</f>
        <v>4.361471861471862</v>
      </c>
      <c r="M31" s="86" t="s">
        <v>56</v>
      </c>
    </row>
    <row r="32" spans="1:13" ht="13.5" thickBot="1">
      <c r="A32" s="13"/>
      <c r="B32" s="47"/>
      <c r="C32" s="13"/>
      <c r="D32" s="14"/>
      <c r="E32" s="14"/>
      <c r="F32" s="15"/>
      <c r="G32" s="16"/>
      <c r="H32" s="13"/>
      <c r="I32" s="14"/>
      <c r="J32" s="14"/>
      <c r="K32" s="15"/>
      <c r="L32" s="44"/>
      <c r="M32" s="92"/>
    </row>
    <row r="33" spans="1:13" ht="13.5" thickBot="1">
      <c r="A33" s="24" t="s">
        <v>12</v>
      </c>
      <c r="B33" s="48">
        <f>SUM(B31:B32)</f>
        <v>462</v>
      </c>
      <c r="C33" s="24" t="s">
        <v>13</v>
      </c>
      <c r="D33" s="26">
        <f>SUM(D31:D32)</f>
        <v>403.39</v>
      </c>
      <c r="E33" s="26">
        <f>SUM(E31:E32)</f>
        <v>2016.9499999999998</v>
      </c>
      <c r="F33" s="27">
        <f>D33/B33</f>
        <v>0.8731385281385281</v>
      </c>
      <c r="G33" s="28">
        <f>E33/B33</f>
        <v>4.36569264069264</v>
      </c>
      <c r="H33" s="24" t="s">
        <v>14</v>
      </c>
      <c r="I33" s="25">
        <f>SUM(I31:I32)</f>
        <v>403.4</v>
      </c>
      <c r="J33" s="26">
        <f>SUM(J31:J32)</f>
        <v>2015</v>
      </c>
      <c r="K33" s="27">
        <f>I33/B33</f>
        <v>0.8731601731601731</v>
      </c>
      <c r="L33" s="28">
        <f>J33/B33</f>
        <v>4.361471861471862</v>
      </c>
      <c r="M33" s="28"/>
    </row>
    <row r="36" ht="13.5" thickBot="1"/>
    <row r="37" spans="1:13" ht="13.5" thickBot="1">
      <c r="A37" s="42" t="s">
        <v>41</v>
      </c>
      <c r="B37" s="58"/>
      <c r="C37" s="124" t="s">
        <v>31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6"/>
    </row>
    <row r="38" spans="1:13" ht="13.5" thickBot="1">
      <c r="A38" s="41"/>
      <c r="B38" s="59"/>
      <c r="C38" s="127" t="s">
        <v>0</v>
      </c>
      <c r="D38" s="128"/>
      <c r="E38" s="128"/>
      <c r="F38" s="128"/>
      <c r="G38" s="113"/>
      <c r="H38" s="110" t="s">
        <v>1</v>
      </c>
      <c r="I38" s="111"/>
      <c r="J38" s="111"/>
      <c r="K38" s="111"/>
      <c r="L38" s="111"/>
      <c r="M38" s="112"/>
    </row>
    <row r="39" spans="1:13" ht="39" thickBot="1">
      <c r="A39" s="19" t="s">
        <v>2</v>
      </c>
      <c r="B39" s="57" t="s">
        <v>3</v>
      </c>
      <c r="C39" s="21" t="s">
        <v>4</v>
      </c>
      <c r="D39" s="52" t="s">
        <v>5</v>
      </c>
      <c r="E39" s="52" t="s">
        <v>6</v>
      </c>
      <c r="F39" s="22" t="s">
        <v>7</v>
      </c>
      <c r="G39" s="20" t="s">
        <v>8</v>
      </c>
      <c r="H39" s="21" t="s">
        <v>9</v>
      </c>
      <c r="I39" s="55" t="s">
        <v>5</v>
      </c>
      <c r="J39" s="52" t="s">
        <v>6</v>
      </c>
      <c r="K39" s="22" t="s">
        <v>7</v>
      </c>
      <c r="L39" s="23" t="s">
        <v>8</v>
      </c>
      <c r="M39" s="23" t="s">
        <v>11</v>
      </c>
    </row>
    <row r="40" spans="1:13" ht="12.75">
      <c r="A40" s="29" t="s">
        <v>29</v>
      </c>
      <c r="B40" s="45">
        <v>2079</v>
      </c>
      <c r="C40" s="37" t="s">
        <v>52</v>
      </c>
      <c r="D40" s="30"/>
      <c r="E40" s="30"/>
      <c r="F40" s="38"/>
      <c r="G40" s="39"/>
      <c r="H40" s="29" t="s">
        <v>42</v>
      </c>
      <c r="I40" s="30">
        <v>626</v>
      </c>
      <c r="J40" s="30">
        <v>1252</v>
      </c>
      <c r="K40" s="38">
        <f>I40/B40</f>
        <v>0.3011063011063011</v>
      </c>
      <c r="L40" s="84">
        <f>J40/B40</f>
        <v>0.6022126022126022</v>
      </c>
      <c r="M40" s="86" t="s">
        <v>56</v>
      </c>
    </row>
    <row r="41" spans="1:13" ht="13.5" thickBot="1">
      <c r="A41" s="13"/>
      <c r="B41" s="47"/>
      <c r="C41" s="13"/>
      <c r="D41" s="14"/>
      <c r="E41" s="14"/>
      <c r="F41" s="15"/>
      <c r="G41" s="16"/>
      <c r="H41" s="13"/>
      <c r="I41" s="14"/>
      <c r="J41" s="14"/>
      <c r="K41" s="15"/>
      <c r="L41" s="44"/>
      <c r="M41" s="92"/>
    </row>
    <row r="42" spans="1:13" ht="18" customHeight="1" thickBot="1">
      <c r="A42" s="24" t="s">
        <v>12</v>
      </c>
      <c r="B42" s="48">
        <f>SUM(B40:B41)</f>
        <v>2079</v>
      </c>
      <c r="C42" s="24" t="s">
        <v>13</v>
      </c>
      <c r="D42" s="26"/>
      <c r="E42" s="26"/>
      <c r="F42" s="27"/>
      <c r="G42" s="28"/>
      <c r="H42" s="24" t="s">
        <v>42</v>
      </c>
      <c r="I42" s="25">
        <f>SUM(I40:I41)</f>
        <v>626</v>
      </c>
      <c r="J42" s="26">
        <f>SUM(J40:J41)</f>
        <v>1252</v>
      </c>
      <c r="K42" s="27">
        <f>I42/B42</f>
        <v>0.3011063011063011</v>
      </c>
      <c r="L42" s="28">
        <f>J42/B42</f>
        <v>0.6022126022126022</v>
      </c>
      <c r="M42" s="28"/>
    </row>
    <row r="43" spans="4:13" ht="12.75">
      <c r="D43" s="53"/>
      <c r="E43" s="53"/>
      <c r="F43" s="8"/>
      <c r="G43" s="8"/>
      <c r="H43" s="9"/>
      <c r="I43" s="53"/>
      <c r="J43" s="53"/>
      <c r="K43" s="8"/>
      <c r="L43" s="8"/>
      <c r="M43" s="8"/>
    </row>
    <row r="44" spans="4:13" ht="12.75">
      <c r="D44" s="53"/>
      <c r="E44" s="53"/>
      <c r="F44" s="8"/>
      <c r="G44" s="8"/>
      <c r="H44" s="9"/>
      <c r="I44" s="53"/>
      <c r="J44" s="53"/>
      <c r="K44" s="8"/>
      <c r="L44" s="8"/>
      <c r="M44" s="8"/>
    </row>
    <row r="45" spans="4:13" ht="13.5" thickBot="1">
      <c r="D45" s="53"/>
      <c r="E45" s="53"/>
      <c r="F45" s="8"/>
      <c r="G45" s="8"/>
      <c r="H45" s="9"/>
      <c r="I45" s="53"/>
      <c r="J45" s="53"/>
      <c r="K45" s="8"/>
      <c r="L45" s="8"/>
      <c r="M45" s="8"/>
    </row>
    <row r="46" spans="1:13" ht="13.5" thickBot="1">
      <c r="A46" s="134" t="s">
        <v>33</v>
      </c>
      <c r="B46" s="135"/>
      <c r="C46" s="124" t="s">
        <v>32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6"/>
    </row>
    <row r="47" spans="1:13" ht="13.5" thickBot="1">
      <c r="A47" s="136"/>
      <c r="B47" s="137"/>
      <c r="C47" s="127" t="s">
        <v>0</v>
      </c>
      <c r="D47" s="128"/>
      <c r="E47" s="128"/>
      <c r="F47" s="128"/>
      <c r="G47" s="113"/>
      <c r="H47" s="110" t="s">
        <v>1</v>
      </c>
      <c r="I47" s="111"/>
      <c r="J47" s="111"/>
      <c r="K47" s="111"/>
      <c r="L47" s="111"/>
      <c r="M47" s="112"/>
    </row>
    <row r="48" spans="1:13" ht="39" thickBot="1">
      <c r="A48" s="19" t="s">
        <v>2</v>
      </c>
      <c r="B48" s="57" t="s">
        <v>3</v>
      </c>
      <c r="C48" s="21" t="s">
        <v>4</v>
      </c>
      <c r="D48" s="52" t="s">
        <v>5</v>
      </c>
      <c r="E48" s="52" t="s">
        <v>6</v>
      </c>
      <c r="F48" s="22" t="s">
        <v>7</v>
      </c>
      <c r="G48" s="20" t="s">
        <v>8</v>
      </c>
      <c r="H48" s="21" t="s">
        <v>9</v>
      </c>
      <c r="I48" s="55" t="s">
        <v>5</v>
      </c>
      <c r="J48" s="52" t="s">
        <v>6</v>
      </c>
      <c r="K48" s="22" t="s">
        <v>7</v>
      </c>
      <c r="L48" s="23" t="s">
        <v>8</v>
      </c>
      <c r="M48" s="23" t="s">
        <v>11</v>
      </c>
    </row>
    <row r="49" spans="1:13" ht="12.75">
      <c r="A49" s="29" t="s">
        <v>23</v>
      </c>
      <c r="B49" s="45">
        <v>116</v>
      </c>
      <c r="C49" s="32" t="s">
        <v>43</v>
      </c>
      <c r="D49" s="30">
        <v>23.93</v>
      </c>
      <c r="E49" s="30">
        <f>D49</f>
        <v>23.93</v>
      </c>
      <c r="F49" s="38">
        <f>D49/B49</f>
        <v>0.20629310344827587</v>
      </c>
      <c r="G49" s="39">
        <f>E49/B49</f>
        <v>0.20629310344827587</v>
      </c>
      <c r="H49" s="29" t="s">
        <v>43</v>
      </c>
      <c r="I49" s="30">
        <v>23.9</v>
      </c>
      <c r="J49" s="30">
        <f>I49</f>
        <v>23.9</v>
      </c>
      <c r="K49" s="38">
        <f>I49/B49</f>
        <v>0.20603448275862069</v>
      </c>
      <c r="L49" s="84">
        <f>J49/B49</f>
        <v>0.20603448275862069</v>
      </c>
      <c r="M49" s="93" t="s">
        <v>56</v>
      </c>
    </row>
    <row r="50" spans="1:13" ht="16.5" customHeight="1">
      <c r="A50" s="35" t="s">
        <v>24</v>
      </c>
      <c r="B50" s="46">
        <v>40</v>
      </c>
      <c r="C50" s="35"/>
      <c r="D50" s="31">
        <v>20.87</v>
      </c>
      <c r="E50" s="31">
        <f>D50</f>
        <v>20.87</v>
      </c>
      <c r="F50" s="34">
        <f>D50/B50</f>
        <v>0.52175</v>
      </c>
      <c r="G50" s="36">
        <f>E50/B50</f>
        <v>0.52175</v>
      </c>
      <c r="H50" s="35" t="s">
        <v>43</v>
      </c>
      <c r="I50" s="31">
        <v>20.9</v>
      </c>
      <c r="J50" s="31">
        <f>I50</f>
        <v>20.9</v>
      </c>
      <c r="K50" s="34">
        <f>I50/B50</f>
        <v>0.5225</v>
      </c>
      <c r="L50" s="43">
        <f>J50/B50</f>
        <v>0.5225</v>
      </c>
      <c r="M50" s="86" t="s">
        <v>56</v>
      </c>
    </row>
    <row r="51" spans="1:13" ht="12.75">
      <c r="A51" s="35" t="s">
        <v>25</v>
      </c>
      <c r="B51" s="46">
        <v>39</v>
      </c>
      <c r="C51" s="35"/>
      <c r="D51" s="31"/>
      <c r="E51" s="31"/>
      <c r="F51" s="34"/>
      <c r="G51" s="36"/>
      <c r="H51" s="35" t="s">
        <v>43</v>
      </c>
      <c r="I51" s="31">
        <v>16</v>
      </c>
      <c r="J51" s="31">
        <f>I51</f>
        <v>16</v>
      </c>
      <c r="K51" s="34">
        <f>I51/B51</f>
        <v>0.41025641025641024</v>
      </c>
      <c r="L51" s="43">
        <f>J51/B51</f>
        <v>0.41025641025641024</v>
      </c>
      <c r="M51" s="86" t="s">
        <v>56</v>
      </c>
    </row>
    <row r="52" spans="1:13" ht="12.75">
      <c r="A52" s="33" t="s">
        <v>54</v>
      </c>
      <c r="B52" s="46">
        <v>36</v>
      </c>
      <c r="C52" s="35"/>
      <c r="D52" s="31"/>
      <c r="E52" s="31"/>
      <c r="F52" s="34"/>
      <c r="G52" s="36"/>
      <c r="H52" s="35" t="s">
        <v>43</v>
      </c>
      <c r="I52" s="31">
        <v>16</v>
      </c>
      <c r="J52" s="31">
        <f>I52</f>
        <v>16</v>
      </c>
      <c r="K52" s="34">
        <f>I52/B52</f>
        <v>0.4444444444444444</v>
      </c>
      <c r="L52" s="43">
        <f>J52/B52</f>
        <v>0.4444444444444444</v>
      </c>
      <c r="M52" s="86" t="s">
        <v>56</v>
      </c>
    </row>
    <row r="53" spans="1:13" ht="13.5" thickBot="1">
      <c r="A53" s="13"/>
      <c r="B53" s="47"/>
      <c r="C53" s="13"/>
      <c r="D53" s="14"/>
      <c r="E53" s="14"/>
      <c r="F53" s="15"/>
      <c r="G53" s="16"/>
      <c r="H53" s="13"/>
      <c r="I53" s="14"/>
      <c r="J53" s="14"/>
      <c r="K53" s="15"/>
      <c r="L53" s="44"/>
      <c r="M53" s="91"/>
    </row>
    <row r="54" spans="1:13" ht="18" customHeight="1" thickBot="1">
      <c r="A54" s="24" t="s">
        <v>12</v>
      </c>
      <c r="B54" s="48">
        <f>SUM(B49:B53)</f>
        <v>231</v>
      </c>
      <c r="C54" s="24" t="s">
        <v>13</v>
      </c>
      <c r="D54" s="26">
        <f>SUM(D49:D53)</f>
        <v>44.8</v>
      </c>
      <c r="E54" s="26">
        <f>SUM(E49:E53)</f>
        <v>44.8</v>
      </c>
      <c r="F54" s="27">
        <f>D54/B54</f>
        <v>0.19393939393939394</v>
      </c>
      <c r="G54" s="28">
        <f>E54/B54</f>
        <v>0.19393939393939394</v>
      </c>
      <c r="H54" s="24" t="s">
        <v>43</v>
      </c>
      <c r="I54" s="25">
        <f>SUM(I49:I53)</f>
        <v>76.8</v>
      </c>
      <c r="J54" s="26">
        <f>SUM(J49:J53)</f>
        <v>76.8</v>
      </c>
      <c r="K54" s="27">
        <f>I54/B54</f>
        <v>0.33246753246753247</v>
      </c>
      <c r="L54" s="28">
        <f>J54/B54</f>
        <v>0.33246753246753247</v>
      </c>
      <c r="M54" s="28"/>
    </row>
    <row r="55" spans="4:13" ht="12.75">
      <c r="D55" s="53"/>
      <c r="E55" s="53"/>
      <c r="F55" s="8"/>
      <c r="G55" s="8"/>
      <c r="H55" s="9"/>
      <c r="I55" s="53"/>
      <c r="J55" s="53"/>
      <c r="K55" s="8"/>
      <c r="L55" s="8"/>
      <c r="M55" s="8"/>
    </row>
    <row r="56" spans="4:13" ht="33" customHeight="1">
      <c r="D56" s="53"/>
      <c r="E56" s="53"/>
      <c r="F56" s="8"/>
      <c r="G56" s="8"/>
      <c r="H56" s="9"/>
      <c r="I56" s="53"/>
      <c r="J56" s="53"/>
      <c r="K56" s="8"/>
      <c r="L56" s="8"/>
      <c r="M56" s="8"/>
    </row>
    <row r="57" spans="1:13" ht="12.75">
      <c r="A57" s="40"/>
      <c r="B57" s="60"/>
      <c r="C57" s="9"/>
      <c r="D57" s="53"/>
      <c r="E57" s="53"/>
      <c r="F57" s="8"/>
      <c r="G57" s="8"/>
      <c r="H57" s="9"/>
      <c r="I57" s="53"/>
      <c r="J57" s="53"/>
      <c r="K57" s="8"/>
      <c r="L57" s="8"/>
      <c r="M57" s="8"/>
    </row>
    <row r="58" spans="1:13" ht="12.75">
      <c r="A58" s="105" t="s">
        <v>44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63"/>
    </row>
    <row r="59" spans="1:13" ht="12.75">
      <c r="A59" s="104"/>
      <c r="B59" s="104"/>
      <c r="C59" s="133" t="s">
        <v>0</v>
      </c>
      <c r="D59" s="133"/>
      <c r="E59" s="133"/>
      <c r="F59" s="133"/>
      <c r="G59" s="133"/>
      <c r="H59" s="103" t="s">
        <v>1</v>
      </c>
      <c r="I59" s="104"/>
      <c r="J59" s="104"/>
      <c r="K59" s="104"/>
      <c r="L59" s="104"/>
      <c r="M59" s="64"/>
    </row>
    <row r="60" spans="1:13" ht="38.25">
      <c r="A60" s="66"/>
      <c r="B60" s="67" t="s">
        <v>3</v>
      </c>
      <c r="C60" s="68" t="s">
        <v>4</v>
      </c>
      <c r="D60" s="69" t="s">
        <v>5</v>
      </c>
      <c r="E60" s="69" t="s">
        <v>6</v>
      </c>
      <c r="F60" s="70" t="s">
        <v>7</v>
      </c>
      <c r="G60" s="70" t="s">
        <v>8</v>
      </c>
      <c r="H60" s="68" t="s">
        <v>9</v>
      </c>
      <c r="I60" s="69" t="s">
        <v>5</v>
      </c>
      <c r="J60" s="69" t="s">
        <v>6</v>
      </c>
      <c r="K60" s="70" t="s">
        <v>7</v>
      </c>
      <c r="L60" s="70" t="s">
        <v>8</v>
      </c>
      <c r="M60" s="65"/>
    </row>
    <row r="61" spans="1:13" ht="25.5">
      <c r="A61" s="71" t="s">
        <v>57</v>
      </c>
      <c r="B61" s="72">
        <f aca="true" t="shared" si="0" ref="B61:L61">B21</f>
        <v>23251</v>
      </c>
      <c r="C61" s="73" t="str">
        <f t="shared" si="0"/>
        <v>/</v>
      </c>
      <c r="D61" s="17">
        <f t="shared" si="0"/>
        <v>10118.07</v>
      </c>
      <c r="E61" s="17">
        <f t="shared" si="0"/>
        <v>53774.32</v>
      </c>
      <c r="F61" s="18">
        <f t="shared" si="0"/>
        <v>0.43516708958754463</v>
      </c>
      <c r="G61" s="18">
        <f t="shared" si="0"/>
        <v>2.3127745043223946</v>
      </c>
      <c r="H61" s="73" t="str">
        <f t="shared" si="0"/>
        <v>/</v>
      </c>
      <c r="I61" s="17">
        <f t="shared" si="0"/>
        <v>11003.170000000002</v>
      </c>
      <c r="J61" s="17">
        <f t="shared" si="0"/>
        <v>62145.7</v>
      </c>
      <c r="K61" s="18">
        <f t="shared" si="0"/>
        <v>0.4732342694937853</v>
      </c>
      <c r="L61" s="18">
        <f t="shared" si="0"/>
        <v>2.6728183734032944</v>
      </c>
      <c r="M61" s="61"/>
    </row>
    <row r="62" spans="1:13" ht="12.75">
      <c r="A62" s="71" t="s">
        <v>45</v>
      </c>
      <c r="B62" s="72">
        <f aca="true" t="shared" si="1" ref="B62:G62">B33</f>
        <v>462</v>
      </c>
      <c r="C62" s="73" t="str">
        <f t="shared" si="1"/>
        <v>/</v>
      </c>
      <c r="D62" s="17">
        <f t="shared" si="1"/>
        <v>403.39</v>
      </c>
      <c r="E62" s="17">
        <f t="shared" si="1"/>
        <v>2016.9499999999998</v>
      </c>
      <c r="F62" s="18">
        <f t="shared" si="1"/>
        <v>0.8731385281385281</v>
      </c>
      <c r="G62" s="18">
        <f t="shared" si="1"/>
        <v>4.36569264069264</v>
      </c>
      <c r="H62" s="73" t="s">
        <v>13</v>
      </c>
      <c r="I62" s="17">
        <f>I33</f>
        <v>403.4</v>
      </c>
      <c r="J62" s="17">
        <f>J33</f>
        <v>2015</v>
      </c>
      <c r="K62" s="18">
        <f>K33</f>
        <v>0.8731601731601731</v>
      </c>
      <c r="L62" s="18">
        <f>L33</f>
        <v>4.361471861471862</v>
      </c>
      <c r="M62" s="61"/>
    </row>
    <row r="63" spans="1:13" ht="25.5">
      <c r="A63" s="71" t="s">
        <v>48</v>
      </c>
      <c r="B63" s="72">
        <f>B42</f>
        <v>2079</v>
      </c>
      <c r="C63" s="73" t="str">
        <f>C42</f>
        <v>/</v>
      </c>
      <c r="D63" s="17" t="s">
        <v>13</v>
      </c>
      <c r="E63" s="17" t="s">
        <v>13</v>
      </c>
      <c r="F63" s="18" t="s">
        <v>13</v>
      </c>
      <c r="G63" s="18" t="s">
        <v>13</v>
      </c>
      <c r="H63" s="73" t="s">
        <v>13</v>
      </c>
      <c r="I63" s="17">
        <f>I42</f>
        <v>626</v>
      </c>
      <c r="J63" s="17">
        <f>J42</f>
        <v>1252</v>
      </c>
      <c r="K63" s="18">
        <f>K42</f>
        <v>0.3011063011063011</v>
      </c>
      <c r="L63" s="18">
        <f>L42</f>
        <v>0.6022126022126022</v>
      </c>
      <c r="M63" s="61"/>
    </row>
    <row r="64" spans="1:13" ht="25.5">
      <c r="A64" s="71" t="s">
        <v>46</v>
      </c>
      <c r="B64" s="72">
        <f aca="true" t="shared" si="2" ref="B64:G64">B54</f>
        <v>231</v>
      </c>
      <c r="C64" s="73" t="str">
        <f t="shared" si="2"/>
        <v>/</v>
      </c>
      <c r="D64" s="17">
        <f t="shared" si="2"/>
        <v>44.8</v>
      </c>
      <c r="E64" s="17">
        <f t="shared" si="2"/>
        <v>44.8</v>
      </c>
      <c r="F64" s="18">
        <f t="shared" si="2"/>
        <v>0.19393939393939394</v>
      </c>
      <c r="G64" s="18">
        <f t="shared" si="2"/>
        <v>0.19393939393939394</v>
      </c>
      <c r="H64" s="73" t="s">
        <v>13</v>
      </c>
      <c r="I64" s="17">
        <f>I54</f>
        <v>76.8</v>
      </c>
      <c r="J64" s="17">
        <f>J54</f>
        <v>76.8</v>
      </c>
      <c r="K64" s="18">
        <f>K54</f>
        <v>0.33246753246753247</v>
      </c>
      <c r="L64" s="18">
        <f>L54</f>
        <v>0.33246753246753247</v>
      </c>
      <c r="M64" s="61"/>
    </row>
    <row r="65" spans="1:13" ht="12.75">
      <c r="A65" s="74" t="s">
        <v>47</v>
      </c>
      <c r="B65" s="75">
        <f>B66-B61-B62-B63-B64</f>
        <v>5744.57</v>
      </c>
      <c r="C65" s="76" t="s">
        <v>13</v>
      </c>
      <c r="D65" s="77" t="s">
        <v>13</v>
      </c>
      <c r="E65" s="77" t="s">
        <v>13</v>
      </c>
      <c r="F65" s="78" t="s">
        <v>13</v>
      </c>
      <c r="G65" s="78" t="s">
        <v>13</v>
      </c>
      <c r="H65" s="76" t="s">
        <v>13</v>
      </c>
      <c r="I65" s="77" t="s">
        <v>13</v>
      </c>
      <c r="J65" s="77" t="s">
        <v>13</v>
      </c>
      <c r="K65" s="78" t="s">
        <v>13</v>
      </c>
      <c r="L65" s="78" t="s">
        <v>13</v>
      </c>
      <c r="M65" s="62"/>
    </row>
    <row r="66" spans="1:13" ht="26.25" customHeight="1">
      <c r="A66" s="79" t="s">
        <v>12</v>
      </c>
      <c r="B66" s="80">
        <v>31767.57</v>
      </c>
      <c r="C66" s="81" t="s">
        <v>13</v>
      </c>
      <c r="D66" s="82">
        <f>SUM(D61:D65)</f>
        <v>10566.259999999998</v>
      </c>
      <c r="E66" s="82">
        <f>SUM(E61:E65)</f>
        <v>55836.07</v>
      </c>
      <c r="F66" s="83">
        <f>D66/B66</f>
        <v>0.3326115280457397</v>
      </c>
      <c r="G66" s="83">
        <f>E66/B66</f>
        <v>1.7576437228280286</v>
      </c>
      <c r="H66" s="81" t="s">
        <v>13</v>
      </c>
      <c r="I66" s="82">
        <f>SUM(I61:I65)</f>
        <v>12109.37</v>
      </c>
      <c r="J66" s="82">
        <f>SUM(J61:J65)</f>
        <v>65489.5</v>
      </c>
      <c r="K66" s="83">
        <f>I66/B66</f>
        <v>0.38118653708798</v>
      </c>
      <c r="L66" s="83">
        <f>J66/B66</f>
        <v>2.061520601040621</v>
      </c>
      <c r="M66" s="62"/>
    </row>
    <row r="67" spans="4:13" ht="12.75">
      <c r="D67" s="53"/>
      <c r="E67" s="53"/>
      <c r="F67" s="8"/>
      <c r="G67" s="8"/>
      <c r="H67" s="9"/>
      <c r="I67" s="53"/>
      <c r="J67" s="53"/>
      <c r="K67" s="8"/>
      <c r="L67" s="8"/>
      <c r="M67" s="8"/>
    </row>
    <row r="68" spans="4:13" ht="12.75">
      <c r="D68" s="53"/>
      <c r="E68" s="53"/>
      <c r="F68" s="8"/>
      <c r="G68" s="8"/>
      <c r="H68" s="9"/>
      <c r="I68" s="53"/>
      <c r="J68" s="53"/>
      <c r="K68" s="8"/>
      <c r="L68" s="8"/>
      <c r="M68" s="8"/>
    </row>
    <row r="69" spans="4:13" ht="12.75">
      <c r="D69" s="53"/>
      <c r="E69" s="53"/>
      <c r="F69" s="8"/>
      <c r="G69" s="8"/>
      <c r="H69" s="9"/>
      <c r="I69" s="53"/>
      <c r="J69" s="53"/>
      <c r="K69" s="8"/>
      <c r="L69" s="8"/>
      <c r="M69" s="8"/>
    </row>
  </sheetData>
  <sheetProtection selectLockedCells="1" selectUnlockedCells="1"/>
  <mergeCells count="51">
    <mergeCell ref="L4:L5"/>
    <mergeCell ref="K6:K7"/>
    <mergeCell ref="A4:A5"/>
    <mergeCell ref="H2:M2"/>
    <mergeCell ref="L10:L11"/>
    <mergeCell ref="A46:B47"/>
    <mergeCell ref="A28:B29"/>
    <mergeCell ref="G10:G11"/>
    <mergeCell ref="F17:F18"/>
    <mergeCell ref="B17:B18"/>
    <mergeCell ref="A17:A18"/>
    <mergeCell ref="A10:A11"/>
    <mergeCell ref="A12:A15"/>
    <mergeCell ref="G12:G15"/>
    <mergeCell ref="C29:G29"/>
    <mergeCell ref="H38:M38"/>
    <mergeCell ref="C37:M37"/>
    <mergeCell ref="A59:B59"/>
    <mergeCell ref="C59:G59"/>
    <mergeCell ref="C47:G47"/>
    <mergeCell ref="C38:G38"/>
    <mergeCell ref="H47:M47"/>
    <mergeCell ref="C46:M46"/>
    <mergeCell ref="L12:L15"/>
    <mergeCell ref="K17:K18"/>
    <mergeCell ref="L17:L18"/>
    <mergeCell ref="G17:G18"/>
    <mergeCell ref="C28:M28"/>
    <mergeCell ref="C2:G2"/>
    <mergeCell ref="B4:B5"/>
    <mergeCell ref="B6:B7"/>
    <mergeCell ref="B10:B11"/>
    <mergeCell ref="B12:B15"/>
    <mergeCell ref="K10:K11"/>
    <mergeCell ref="K12:K15"/>
    <mergeCell ref="A1:B2"/>
    <mergeCell ref="C1:M1"/>
    <mergeCell ref="K4:K5"/>
    <mergeCell ref="A6:A7"/>
    <mergeCell ref="G4:G5"/>
    <mergeCell ref="F6:F7"/>
    <mergeCell ref="G6:G7"/>
    <mergeCell ref="F4:F5"/>
    <mergeCell ref="H59:L59"/>
    <mergeCell ref="A58:L58"/>
    <mergeCell ref="L6:L7"/>
    <mergeCell ref="F12:F15"/>
    <mergeCell ref="H29:M29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2015-12-21T09:13:47Z</cp:lastPrinted>
  <dcterms:created xsi:type="dcterms:W3CDTF">2015-07-31T11:57:19Z</dcterms:created>
  <dcterms:modified xsi:type="dcterms:W3CDTF">2016-06-12T11:15:11Z</dcterms:modified>
  <cp:category/>
  <cp:version/>
  <cp:contentType/>
  <cp:contentStatus/>
</cp:coreProperties>
</file>