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BLOK 10" sheetId="1" r:id="rId1"/>
  </sheets>
  <definedNames>
    <definedName name="_xlnm.Print_Area" localSheetId="0">'BLOK 10'!$A$1:$M$71</definedName>
  </definedNames>
  <calcPr fullCalcOnLoad="1"/>
</workbook>
</file>

<file path=xl/sharedStrings.xml><?xml version="1.0" encoding="utf-8"?>
<sst xmlns="http://schemas.openxmlformats.org/spreadsheetml/2006/main" count="216" uniqueCount="78">
  <si>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</si>
  <si>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</si>
  <si>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</si>
  <si>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</si>
  <si>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</si>
  <si>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</si>
  <si>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</si>
  <si>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</si>
  <si>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</si>
  <si>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</si>
  <si>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</si>
  <si>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</si>
  <si>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</si>
  <si>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P+2+Pk</t>
  </si>
  <si>
    <t>/</t>
  </si>
  <si>
    <t xml:space="preserve">POVRŠINE ZA STANOVANJE SREDNJE GUSTINE                                                                                                  </t>
  </si>
  <si>
    <t>G+P+4</t>
  </si>
  <si>
    <t>P+3</t>
  </si>
  <si>
    <t>P+2</t>
  </si>
  <si>
    <t>P+3+Pk</t>
  </si>
  <si>
    <t>SS4</t>
  </si>
  <si>
    <t>P+4</t>
  </si>
  <si>
    <t>T1</t>
  </si>
  <si>
    <t>SV1</t>
  </si>
  <si>
    <t>SV2</t>
  </si>
  <si>
    <t>UP1</t>
  </si>
  <si>
    <t>UP2</t>
  </si>
  <si>
    <t>UP3</t>
  </si>
  <si>
    <t>UP4</t>
  </si>
  <si>
    <t>P,P+1+Pk</t>
  </si>
  <si>
    <t>UP12</t>
  </si>
  <si>
    <t>UP13</t>
  </si>
  <si>
    <t>UP14</t>
  </si>
  <si>
    <t>UP15</t>
  </si>
  <si>
    <t>UP16</t>
  </si>
  <si>
    <t>UP18</t>
  </si>
  <si>
    <t>UP5</t>
  </si>
  <si>
    <t>UP6</t>
  </si>
  <si>
    <t>UP7</t>
  </si>
  <si>
    <t>UP8</t>
  </si>
  <si>
    <t>UP9</t>
  </si>
  <si>
    <t>POVRŠINE KOMUNALNE INFRASTRUKTURE</t>
  </si>
  <si>
    <t>IOE</t>
  </si>
  <si>
    <t>UP10</t>
  </si>
  <si>
    <t>P</t>
  </si>
  <si>
    <t xml:space="preserve">POVRŠINE ZA TURIZAM                                                                                                  </t>
  </si>
  <si>
    <t>G+P+6+Pk+G</t>
  </si>
  <si>
    <t>Su+P+4</t>
  </si>
  <si>
    <t>G+P+7</t>
  </si>
  <si>
    <t>UP17</t>
  </si>
  <si>
    <t>G+P+3+Pk</t>
  </si>
  <si>
    <t>UP19</t>
  </si>
  <si>
    <t>UP20</t>
  </si>
  <si>
    <t>UP21</t>
  </si>
  <si>
    <t>UKUPNO - BLOK 10</t>
  </si>
  <si>
    <t xml:space="preserve">POVRŠINE ZA STANOVANJE VEĆE GUSTINE                                                                                                  </t>
  </si>
  <si>
    <r>
      <rPr>
        <b/>
        <sz val="10"/>
        <rFont val="Arial"/>
        <family val="2"/>
      </rPr>
      <t>SS4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</si>
  <si>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T1</t>
    </r>
    <r>
      <rPr>
        <sz val="10"/>
        <rFont val="Arial"/>
        <family val="2"/>
      </rPr>
      <t>-Površine za turizam</t>
    </r>
  </si>
  <si>
    <r>
      <rPr>
        <b/>
        <sz val="10"/>
        <rFont val="Arial"/>
        <family val="2"/>
      </rPr>
      <t>IOE</t>
    </r>
    <r>
      <rPr>
        <sz val="10"/>
        <rFont val="Arial"/>
        <family val="2"/>
      </rPr>
      <t>-Površine komunalne infrastrukture</t>
    </r>
  </si>
  <si>
    <t>Saobraćajne površine</t>
  </si>
  <si>
    <r>
      <rPr>
        <b/>
        <sz val="10"/>
        <rFont val="Arial"/>
        <family val="2"/>
      </rPr>
      <t>SV1</t>
    </r>
    <r>
      <rPr>
        <sz val="10"/>
        <rFont val="Arial"/>
        <family val="2"/>
      </rPr>
      <t xml:space="preserve">-Površine za stanovanje veće gustine </t>
    </r>
  </si>
  <si>
    <r>
      <rPr>
        <b/>
        <sz val="10"/>
        <rFont val="Arial"/>
        <family val="2"/>
      </rPr>
      <t>SV2</t>
    </r>
    <r>
      <rPr>
        <sz val="10"/>
        <rFont val="Arial"/>
        <family val="2"/>
      </rPr>
      <t xml:space="preserve">-Površine za stanovanje veće gustine </t>
    </r>
  </si>
  <si>
    <t>(G)P+3</t>
  </si>
  <si>
    <t>Su+P+5+Pk, Su+P+6+Pk</t>
  </si>
  <si>
    <r>
      <rPr>
        <sz val="10"/>
        <color indexed="60"/>
        <rFont val="Arial"/>
        <family val="2"/>
      </rPr>
      <t>P+1+</t>
    </r>
    <r>
      <rPr>
        <sz val="10"/>
        <rFont val="Arial"/>
        <family val="2"/>
      </rPr>
      <t xml:space="preserve">, P+3, </t>
    </r>
    <r>
      <rPr>
        <sz val="10"/>
        <color indexed="10"/>
        <rFont val="Arial"/>
        <family val="2"/>
      </rPr>
      <t>P</t>
    </r>
  </si>
  <si>
    <t>P+1+</t>
  </si>
  <si>
    <r>
      <t xml:space="preserve">P+1, </t>
    </r>
    <r>
      <rPr>
        <sz val="10"/>
        <color indexed="10"/>
        <rFont val="Arial"/>
        <family val="2"/>
      </rPr>
      <t>P</t>
    </r>
  </si>
  <si>
    <r>
      <t xml:space="preserve">P+3, P+4, </t>
    </r>
    <r>
      <rPr>
        <sz val="10"/>
        <color indexed="10"/>
        <rFont val="Arial"/>
        <family val="2"/>
      </rPr>
      <t>P</t>
    </r>
  </si>
  <si>
    <r>
      <t xml:space="preserve">Su+P+2, </t>
    </r>
    <r>
      <rPr>
        <sz val="10"/>
        <color indexed="10"/>
        <rFont val="Arial"/>
        <family val="2"/>
      </rPr>
      <t>P</t>
    </r>
  </si>
  <si>
    <t>UP22</t>
  </si>
  <si>
    <t>zadržano postojeće stanje</t>
  </si>
  <si>
    <t>zadržano iz važećeg plana</t>
  </si>
  <si>
    <t>izgradnja novog objekta</t>
  </si>
  <si>
    <t>dogradnja,nadgradnja,nova gradnja</t>
  </si>
  <si>
    <t>P+1+Pk,P</t>
  </si>
  <si>
    <r>
      <t xml:space="preserve">P+1+Pk,      </t>
    </r>
    <r>
      <rPr>
        <sz val="10"/>
        <color indexed="10"/>
        <rFont val="Arial"/>
        <family val="2"/>
      </rPr>
      <t xml:space="preserve"> P+1</t>
    </r>
  </si>
  <si>
    <t>nadgradnja prema važećem planu</t>
  </si>
  <si>
    <t>P+3, P+4, P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</si>
</sst>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72" fontId="0" fillId="0" borderId="14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172" fontId="0" fillId="0" borderId="15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right" vertical="center"/>
    </xf>
    <xf numFmtId="13" fontId="0" fillId="33" borderId="16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center" vertical="center" wrapText="1"/>
    </xf>
    <xf numFmtId="172" fontId="0" fillId="33" borderId="20" xfId="0" applyNumberFormat="1" applyFont="1" applyFill="1" applyBorder="1" applyAlignment="1">
      <alignment horizontal="center" vertical="center"/>
    </xf>
    <xf numFmtId="172" fontId="0" fillId="33" borderId="21" xfId="0" applyNumberFormat="1" applyFont="1" applyFill="1" applyBorder="1" applyAlignment="1">
      <alignment horizontal="right" vertical="center"/>
    </xf>
    <xf numFmtId="172" fontId="0" fillId="33" borderId="22" xfId="0" applyNumberFormat="1" applyFont="1" applyFill="1" applyBorder="1" applyAlignment="1">
      <alignment horizontal="right" vertical="center"/>
    </xf>
    <xf numFmtId="2" fontId="0" fillId="33" borderId="22" xfId="0" applyNumberFormat="1" applyFont="1" applyFill="1" applyBorder="1" applyAlignment="1">
      <alignment horizontal="right" vertical="center"/>
    </xf>
    <xf numFmtId="2" fontId="0" fillId="33" borderId="23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172" fontId="0" fillId="0" borderId="26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7" xfId="0" applyNumberFormat="1" applyFont="1" applyFill="1" applyBorder="1" applyAlignment="1">
      <alignment horizontal="right" vertical="center" wrapText="1"/>
    </xf>
    <xf numFmtId="172" fontId="0" fillId="0" borderId="28" xfId="0" applyNumberFormat="1" applyFont="1" applyFill="1" applyBorder="1" applyAlignment="1">
      <alignment horizontal="right" vertical="center" wrapText="1"/>
    </xf>
    <xf numFmtId="172" fontId="0" fillId="0" borderId="14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>
      <alignment horizontal="right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172" fontId="0" fillId="0" borderId="26" xfId="0" applyNumberFormat="1" applyFont="1" applyFill="1" applyBorder="1" applyAlignment="1">
      <alignment horizontal="right"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7" xfId="0" applyNumberFormat="1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172" fontId="0" fillId="0" borderId="14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 wrapText="1"/>
    </xf>
    <xf numFmtId="2" fontId="0" fillId="0" borderId="32" xfId="0" applyNumberFormat="1" applyFont="1" applyFill="1" applyBorder="1" applyAlignment="1">
      <alignment horizontal="right" wrapText="1"/>
    </xf>
    <xf numFmtId="2" fontId="0" fillId="0" borderId="33" xfId="0" applyNumberFormat="1" applyFont="1" applyFill="1" applyBorder="1" applyAlignment="1">
      <alignment horizontal="right" wrapText="1"/>
    </xf>
    <xf numFmtId="13" fontId="1" fillId="0" borderId="0" xfId="0" applyNumberFormat="1" applyFont="1" applyBorder="1" applyAlignment="1">
      <alignment vertical="center"/>
    </xf>
    <xf numFmtId="13" fontId="0" fillId="33" borderId="14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72" fontId="0" fillId="0" borderId="14" xfId="0" applyNumberFormat="1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172" fontId="0" fillId="0" borderId="14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72" fontId="2" fillId="33" borderId="14" xfId="0" applyNumberFormat="1" applyFont="1" applyFill="1" applyBorder="1" applyAlignment="1">
      <alignment horizontal="left" vertical="center"/>
    </xf>
    <xf numFmtId="172" fontId="0" fillId="33" borderId="14" xfId="0" applyNumberFormat="1" applyFont="1" applyFill="1" applyBorder="1" applyAlignment="1">
      <alignment horizontal="right" vertical="center"/>
    </xf>
    <xf numFmtId="172" fontId="0" fillId="33" borderId="14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right" vertical="center"/>
    </xf>
    <xf numFmtId="172" fontId="0" fillId="0" borderId="14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33" borderId="22" xfId="0" applyNumberFormat="1" applyFont="1" applyFill="1" applyBorder="1" applyAlignment="1">
      <alignment horizontal="center" vertical="center"/>
    </xf>
    <xf numFmtId="2" fontId="0" fillId="33" borderId="2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right" vertical="center" wrapText="1"/>
    </xf>
    <xf numFmtId="1" fontId="0" fillId="0" borderId="14" xfId="0" applyNumberFormat="1" applyFont="1" applyBorder="1" applyAlignment="1">
      <alignment horizontal="right" vertical="center" wrapText="1"/>
    </xf>
    <xf numFmtId="1" fontId="0" fillId="33" borderId="14" xfId="0" applyNumberFormat="1" applyFont="1" applyFill="1" applyBorder="1" applyAlignment="1">
      <alignment horizontal="right" vertical="center"/>
    </xf>
    <xf numFmtId="1" fontId="0" fillId="0" borderId="33" xfId="0" applyNumberFormat="1" applyFont="1" applyFill="1" applyBorder="1" applyAlignment="1">
      <alignment horizontal="right" wrapText="1"/>
    </xf>
    <xf numFmtId="1" fontId="0" fillId="0" borderId="32" xfId="0" applyNumberFormat="1" applyFont="1" applyFill="1" applyBorder="1" applyAlignment="1">
      <alignment horizontal="right" wrapText="1"/>
    </xf>
    <xf numFmtId="1" fontId="0" fillId="0" borderId="12" xfId="0" applyNumberFormat="1" applyFont="1" applyFill="1" applyBorder="1" applyAlignment="1">
      <alignment horizontal="right" vertical="center"/>
    </xf>
    <xf numFmtId="1" fontId="0" fillId="33" borderId="21" xfId="0" applyNumberFormat="1" applyFont="1" applyFill="1" applyBorder="1" applyAlignment="1">
      <alignment horizontal="right" vertical="center"/>
    </xf>
    <xf numFmtId="1" fontId="0" fillId="0" borderId="33" xfId="0" applyNumberFormat="1" applyFont="1" applyFill="1" applyBorder="1" applyAlignment="1">
      <alignment horizontal="right" vertical="center" wrapText="1"/>
    </xf>
    <xf numFmtId="1" fontId="0" fillId="0" borderId="32" xfId="0" applyNumberFormat="1" applyFont="1" applyFill="1" applyBorder="1" applyAlignment="1">
      <alignment horizontal="right" vertical="center" wrapText="1"/>
    </xf>
    <xf numFmtId="2" fontId="0" fillId="33" borderId="31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right" vertical="center" wrapText="1"/>
    </xf>
    <xf numFmtId="2" fontId="0" fillId="0" borderId="31" xfId="0" applyNumberFormat="1" applyFont="1" applyFill="1" applyBorder="1" applyAlignment="1">
      <alignment horizontal="right" vertical="center"/>
    </xf>
    <xf numFmtId="2" fontId="0" fillId="33" borderId="31" xfId="0" applyNumberFormat="1" applyFont="1" applyFill="1" applyBorder="1" applyAlignment="1">
      <alignment horizontal="right" vertical="center"/>
    </xf>
    <xf numFmtId="2" fontId="0" fillId="0" borderId="34" xfId="0" applyNumberFormat="1" applyFont="1" applyFill="1" applyBorder="1" applyAlignment="1">
      <alignment horizontal="right" vertical="center" wrapText="1"/>
    </xf>
    <xf numFmtId="2" fontId="0" fillId="0" borderId="34" xfId="0" applyNumberFormat="1" applyFont="1" applyFill="1" applyBorder="1" applyAlignment="1">
      <alignment horizontal="right" vertical="center"/>
    </xf>
    <xf numFmtId="13" fontId="2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 vertical="center" wrapText="1"/>
    </xf>
    <xf numFmtId="172" fontId="0" fillId="33" borderId="18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right" vertical="center"/>
    </xf>
    <xf numFmtId="172" fontId="0" fillId="33" borderId="14" xfId="0" applyNumberFormat="1" applyFont="1" applyFill="1" applyBorder="1" applyAlignment="1">
      <alignment horizontal="center" vertical="center" wrapText="1"/>
    </xf>
    <xf numFmtId="172" fontId="0" fillId="33" borderId="35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right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right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0" fillId="0" borderId="40" xfId="0" applyNumberFormat="1" applyFont="1" applyFill="1" applyBorder="1" applyAlignment="1">
      <alignment horizontal="right" vertical="center"/>
    </xf>
    <xf numFmtId="172" fontId="0" fillId="0" borderId="28" xfId="0" applyNumberFormat="1" applyFont="1" applyFill="1" applyBorder="1" applyAlignment="1">
      <alignment horizontal="right" wrapText="1"/>
    </xf>
    <xf numFmtId="2" fontId="0" fillId="0" borderId="31" xfId="0" applyNumberFormat="1" applyFont="1" applyFill="1" applyBorder="1" applyAlignment="1">
      <alignment horizontal="right" wrapText="1"/>
    </xf>
    <xf numFmtId="0" fontId="0" fillId="0" borderId="30" xfId="0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right" vertical="center" wrapText="1"/>
    </xf>
    <xf numFmtId="2" fontId="0" fillId="0" borderId="32" xfId="0" applyNumberFormat="1" applyFont="1" applyFill="1" applyBorder="1" applyAlignment="1">
      <alignment horizontal="right" vertical="center" wrapText="1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" fontId="0" fillId="0" borderId="33" xfId="0" applyNumberFormat="1" applyFont="1" applyFill="1" applyBorder="1" applyAlignment="1">
      <alignment horizontal="right" vertical="center" wrapText="1"/>
    </xf>
    <xf numFmtId="0" fontId="0" fillId="0" borderId="25" xfId="0" applyFont="1" applyFill="1" applyBorder="1" applyAlignment="1">
      <alignment horizontal="center" vertical="center" wrapText="1"/>
    </xf>
    <xf numFmtId="172" fontId="0" fillId="0" borderId="26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7" xfId="0" applyNumberFormat="1" applyFont="1" applyFill="1" applyBorder="1" applyAlignment="1">
      <alignment horizontal="right" vertical="center" wrapText="1"/>
    </xf>
    <xf numFmtId="2" fontId="0" fillId="0" borderId="33" xfId="0" applyNumberFormat="1" applyFont="1" applyFill="1" applyBorder="1" applyAlignment="1">
      <alignment horizontal="right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7" xfId="0" applyBorder="1" applyAlignment="1">
      <alignment horizontal="center"/>
    </xf>
    <xf numFmtId="13" fontId="2" fillId="0" borderId="31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72"/>
  <sheetViews>
    <sheetView tabSelected="1" view="pageLayout" zoomScaleSheetLayoutView="115" workbookViewId="0" topLeftCell="A61">
      <selection activeCell="J74" sqref="J74"/>
    </sheetView>
  </sheetViews>
  <sheetFormatPr defaultColWidth="9.140625" defaultRowHeight="12.75"/>
  <cols>
    <col min="1" max="1" width="25.7109375" style="1" customWidth="1"/>
    <col min="2" max="2" width="9.7109375" style="2" customWidth="1"/>
    <col min="3" max="3" width="12.28125" style="3" customWidth="1"/>
    <col min="4" max="5" width="8.7109375" style="15" customWidth="1"/>
    <col min="6" max="7" width="4.7109375" style="2" customWidth="1"/>
    <col min="8" max="8" width="12.28125" style="3" customWidth="1"/>
    <col min="9" max="10" width="8.7109375" style="15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13" ht="13.5" thickBot="1">
      <c r="A1" s="129" t="s">
        <v>20</v>
      </c>
      <c r="B1" s="129"/>
      <c r="C1" s="130" t="s">
        <v>15</v>
      </c>
      <c r="D1" s="131"/>
      <c r="E1" s="131"/>
      <c r="F1" s="131"/>
      <c r="G1" s="131"/>
      <c r="H1" s="131"/>
      <c r="I1" s="131"/>
      <c r="J1" s="131"/>
      <c r="K1" s="131"/>
      <c r="L1" s="131"/>
      <c r="M1" s="132"/>
    </row>
    <row r="2" spans="1:13" ht="13.5" thickBot="1">
      <c r="A2" s="129"/>
      <c r="B2" s="129"/>
      <c r="C2" s="133" t="s">
        <v>0</v>
      </c>
      <c r="D2" s="133"/>
      <c r="E2" s="133"/>
      <c r="F2" s="133"/>
      <c r="G2" s="133"/>
      <c r="H2" s="134" t="s">
        <v>1</v>
      </c>
      <c r="I2" s="134"/>
      <c r="J2" s="134"/>
      <c r="K2" s="134"/>
      <c r="L2" s="134"/>
      <c r="M2" s="134"/>
    </row>
    <row r="3" spans="1:13" ht="39" thickBot="1">
      <c r="A3" s="16" t="s">
        <v>2</v>
      </c>
      <c r="B3" s="17" t="s">
        <v>3</v>
      </c>
      <c r="C3" s="18" t="s">
        <v>4</v>
      </c>
      <c r="D3" s="94" t="s">
        <v>5</v>
      </c>
      <c r="E3" s="94" t="s">
        <v>6</v>
      </c>
      <c r="F3" s="19" t="s">
        <v>7</v>
      </c>
      <c r="G3" s="17" t="s">
        <v>8</v>
      </c>
      <c r="H3" s="18" t="s">
        <v>9</v>
      </c>
      <c r="I3" s="97" t="s">
        <v>5</v>
      </c>
      <c r="J3" s="94" t="s">
        <v>10</v>
      </c>
      <c r="K3" s="19" t="s">
        <v>7</v>
      </c>
      <c r="L3" s="20" t="s">
        <v>8</v>
      </c>
      <c r="M3" s="20" t="s">
        <v>11</v>
      </c>
    </row>
    <row r="4" spans="1:13" ht="22.5" customHeight="1">
      <c r="A4" s="26" t="s">
        <v>36</v>
      </c>
      <c r="B4" s="83">
        <v>624</v>
      </c>
      <c r="C4" s="27" t="s">
        <v>64</v>
      </c>
      <c r="D4" s="28">
        <v>262.25</v>
      </c>
      <c r="E4" s="28">
        <v>852.46</v>
      </c>
      <c r="F4" s="29">
        <f>D4/B4</f>
        <v>0.4202724358974359</v>
      </c>
      <c r="G4" s="30">
        <f>E4/B4</f>
        <v>1.366121794871795</v>
      </c>
      <c r="H4" s="26" t="s">
        <v>16</v>
      </c>
      <c r="I4" s="28">
        <f>K4*B4</f>
        <v>312</v>
      </c>
      <c r="J4" s="28">
        <f>L4*B4</f>
        <v>1560</v>
      </c>
      <c r="K4" s="29">
        <v>0.5</v>
      </c>
      <c r="L4" s="30">
        <v>2.5</v>
      </c>
      <c r="M4" s="98" t="s">
        <v>73</v>
      </c>
    </row>
    <row r="5" spans="1:13" ht="12.75">
      <c r="A5" s="33" t="s">
        <v>37</v>
      </c>
      <c r="B5" s="84">
        <v>388</v>
      </c>
      <c r="C5" s="37" t="s">
        <v>65</v>
      </c>
      <c r="D5" s="32">
        <v>120.32</v>
      </c>
      <c r="E5" s="32">
        <f>D5*2</f>
        <v>240.64</v>
      </c>
      <c r="F5" s="35">
        <f>D5/B5</f>
        <v>0.3101030927835051</v>
      </c>
      <c r="G5" s="36">
        <f>E5/B5</f>
        <v>0.6202061855670102</v>
      </c>
      <c r="H5" s="33" t="s">
        <v>18</v>
      </c>
      <c r="I5" s="32">
        <v>120.3</v>
      </c>
      <c r="J5" s="32">
        <f>I5*3</f>
        <v>360.9</v>
      </c>
      <c r="K5" s="35">
        <f>I5/B5</f>
        <v>0.3100515463917526</v>
      </c>
      <c r="L5" s="36">
        <f>J5/B5</f>
        <v>0.9301546391752576</v>
      </c>
      <c r="M5" s="99" t="s">
        <v>71</v>
      </c>
    </row>
    <row r="6" spans="1:13" ht="13.5" thickBot="1">
      <c r="A6" s="7"/>
      <c r="B6" s="81"/>
      <c r="C6" s="14"/>
      <c r="D6" s="8"/>
      <c r="E6" s="8"/>
      <c r="F6" s="9"/>
      <c r="G6" s="11"/>
      <c r="H6" s="7"/>
      <c r="I6" s="8"/>
      <c r="J6" s="8"/>
      <c r="K6" s="9"/>
      <c r="L6" s="11"/>
      <c r="M6" s="100"/>
    </row>
    <row r="7" spans="1:13" ht="13.5" thickBot="1">
      <c r="A7" s="21" t="s">
        <v>12</v>
      </c>
      <c r="B7" s="82">
        <f>SUM(B4:B6)</f>
        <v>1012</v>
      </c>
      <c r="C7" s="21" t="s">
        <v>14</v>
      </c>
      <c r="D7" s="22">
        <f>SUM(D4:D6)</f>
        <v>382.57</v>
      </c>
      <c r="E7" s="23">
        <f>SUM(E4:E6)</f>
        <v>1093.1</v>
      </c>
      <c r="F7" s="24">
        <f>D7/B7</f>
        <v>0.37803359683794463</v>
      </c>
      <c r="G7" s="25">
        <f>E7/B7</f>
        <v>1.0801383399209485</v>
      </c>
      <c r="H7" s="21" t="s">
        <v>14</v>
      </c>
      <c r="I7" s="22">
        <f>SUM(I4:I6)</f>
        <v>432.3</v>
      </c>
      <c r="J7" s="23">
        <f>SUM(J4:J6)</f>
        <v>1920.9</v>
      </c>
      <c r="K7" s="24">
        <f>I7/B7</f>
        <v>0.4271739130434783</v>
      </c>
      <c r="L7" s="25">
        <f>J7/B7</f>
        <v>1.898122529644269</v>
      </c>
      <c r="M7" s="25"/>
    </row>
    <row r="8" spans="4:13" ht="12.75">
      <c r="D8" s="95"/>
      <c r="E8" s="95"/>
      <c r="F8" s="5"/>
      <c r="G8" s="5"/>
      <c r="H8" s="6"/>
      <c r="I8" s="95"/>
      <c r="J8" s="95"/>
      <c r="K8" s="5"/>
      <c r="L8" s="5"/>
      <c r="M8" s="5"/>
    </row>
    <row r="9" spans="4:13" ht="33" customHeight="1">
      <c r="D9" s="95"/>
      <c r="E9" s="95"/>
      <c r="F9" s="5"/>
      <c r="G9" s="5"/>
      <c r="H9" s="6"/>
      <c r="I9" s="95"/>
      <c r="J9" s="95"/>
      <c r="K9" s="5"/>
      <c r="L9" s="5"/>
      <c r="M9" s="5"/>
    </row>
    <row r="10" ht="13.5" thickBot="1"/>
    <row r="11" spans="1:13" ht="13.5" customHeight="1" thickBot="1">
      <c r="A11" s="129" t="s">
        <v>23</v>
      </c>
      <c r="B11" s="129"/>
      <c r="C11" s="130" t="s">
        <v>55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2"/>
    </row>
    <row r="12" spans="1:13" ht="13.5" thickBot="1">
      <c r="A12" s="129"/>
      <c r="B12" s="129"/>
      <c r="C12" s="133" t="s">
        <v>0</v>
      </c>
      <c r="D12" s="133"/>
      <c r="E12" s="133"/>
      <c r="F12" s="133"/>
      <c r="G12" s="133"/>
      <c r="H12" s="134" t="s">
        <v>1</v>
      </c>
      <c r="I12" s="134"/>
      <c r="J12" s="134"/>
      <c r="K12" s="134"/>
      <c r="L12" s="134"/>
      <c r="M12" s="134"/>
    </row>
    <row r="13" spans="1:13" ht="39" thickBot="1">
      <c r="A13" s="16" t="s">
        <v>2</v>
      </c>
      <c r="B13" s="17" t="s">
        <v>3</v>
      </c>
      <c r="C13" s="18" t="s">
        <v>4</v>
      </c>
      <c r="D13" s="94" t="s">
        <v>5</v>
      </c>
      <c r="E13" s="94" t="s">
        <v>6</v>
      </c>
      <c r="F13" s="19" t="s">
        <v>7</v>
      </c>
      <c r="G13" s="17" t="s">
        <v>8</v>
      </c>
      <c r="H13" s="18" t="s">
        <v>9</v>
      </c>
      <c r="I13" s="97" t="s">
        <v>5</v>
      </c>
      <c r="J13" s="94" t="s">
        <v>10</v>
      </c>
      <c r="K13" s="19" t="s">
        <v>7</v>
      </c>
      <c r="L13" s="20" t="s">
        <v>8</v>
      </c>
      <c r="M13" s="20" t="s">
        <v>11</v>
      </c>
    </row>
    <row r="14" spans="1:13" ht="22.5">
      <c r="A14" s="26" t="s">
        <v>25</v>
      </c>
      <c r="B14" s="83">
        <v>668</v>
      </c>
      <c r="C14" s="27" t="s">
        <v>62</v>
      </c>
      <c r="D14" s="28">
        <v>381.63</v>
      </c>
      <c r="E14" s="31">
        <f>D14*4</f>
        <v>1526.52</v>
      </c>
      <c r="F14" s="29">
        <f>D14/B14</f>
        <v>0.5713023952095808</v>
      </c>
      <c r="G14" s="30">
        <f>E14/B14</f>
        <v>2.2852095808383233</v>
      </c>
      <c r="H14" s="26" t="s">
        <v>19</v>
      </c>
      <c r="I14" s="28">
        <v>381.63</v>
      </c>
      <c r="J14" s="31">
        <f>I14*5</f>
        <v>1908.15</v>
      </c>
      <c r="K14" s="29">
        <f>I14/B14</f>
        <v>0.5713023952095808</v>
      </c>
      <c r="L14" s="113">
        <f>J14/B14</f>
        <v>2.8565119760479045</v>
      </c>
      <c r="M14" s="98" t="s">
        <v>76</v>
      </c>
    </row>
    <row r="15" spans="1:13" ht="12.75">
      <c r="A15" s="33" t="s">
        <v>26</v>
      </c>
      <c r="B15" s="84">
        <v>311</v>
      </c>
      <c r="C15" s="34" t="s">
        <v>17</v>
      </c>
      <c r="D15" s="32">
        <v>126.48</v>
      </c>
      <c r="E15" s="32">
        <f>D15*4</f>
        <v>505.92</v>
      </c>
      <c r="F15" s="35">
        <f>D15/B15</f>
        <v>0.4066881028938907</v>
      </c>
      <c r="G15" s="36">
        <f>E15/B15</f>
        <v>1.6267524115755627</v>
      </c>
      <c r="H15" s="33" t="s">
        <v>17</v>
      </c>
      <c r="I15" s="32">
        <v>126.48</v>
      </c>
      <c r="J15" s="32">
        <f>I15*4</f>
        <v>505.92</v>
      </c>
      <c r="K15" s="35">
        <f aca="true" t="shared" si="0" ref="K15:K24">I15/B15</f>
        <v>0.4066881028938907</v>
      </c>
      <c r="L15" s="114">
        <f aca="true" t="shared" si="1" ref="L15:L24">J15/B15</f>
        <v>1.6267524115755627</v>
      </c>
      <c r="M15" s="99" t="s">
        <v>70</v>
      </c>
    </row>
    <row r="16" spans="1:13" ht="12.75">
      <c r="A16" s="33" t="s">
        <v>27</v>
      </c>
      <c r="B16" s="84">
        <v>554</v>
      </c>
      <c r="C16" s="34" t="s">
        <v>19</v>
      </c>
      <c r="D16" s="32">
        <v>309.36</v>
      </c>
      <c r="E16" s="32">
        <f>D16*5</f>
        <v>1546.8000000000002</v>
      </c>
      <c r="F16" s="35">
        <f aca="true" t="shared" si="2" ref="F16:F24">D16/B16</f>
        <v>0.5584115523465705</v>
      </c>
      <c r="G16" s="36">
        <f aca="true" t="shared" si="3" ref="G16:G24">E16/B16</f>
        <v>2.792057761732852</v>
      </c>
      <c r="H16" s="33" t="s">
        <v>19</v>
      </c>
      <c r="I16" s="32">
        <v>309.36</v>
      </c>
      <c r="J16" s="32">
        <f>I16*5</f>
        <v>1546.8000000000002</v>
      </c>
      <c r="K16" s="35">
        <f t="shared" si="0"/>
        <v>0.5584115523465705</v>
      </c>
      <c r="L16" s="114">
        <f t="shared" si="1"/>
        <v>2.792057761732852</v>
      </c>
      <c r="M16" s="99" t="s">
        <v>70</v>
      </c>
    </row>
    <row r="17" spans="1:13" ht="12.75">
      <c r="A17" s="38" t="s">
        <v>38</v>
      </c>
      <c r="B17" s="84">
        <v>500</v>
      </c>
      <c r="C17" s="34" t="s">
        <v>13</v>
      </c>
      <c r="D17" s="32">
        <v>220.72</v>
      </c>
      <c r="E17" s="32">
        <f>D17*4</f>
        <v>882.88</v>
      </c>
      <c r="F17" s="35">
        <f t="shared" si="2"/>
        <v>0.44144</v>
      </c>
      <c r="G17" s="36">
        <f t="shared" si="3"/>
        <v>1.76576</v>
      </c>
      <c r="H17" s="33" t="s">
        <v>13</v>
      </c>
      <c r="I17" s="32">
        <v>220.72</v>
      </c>
      <c r="J17" s="32">
        <f>I17*4</f>
        <v>882.88</v>
      </c>
      <c r="K17" s="35">
        <f t="shared" si="0"/>
        <v>0.44144</v>
      </c>
      <c r="L17" s="114">
        <f t="shared" si="1"/>
        <v>1.76576</v>
      </c>
      <c r="M17" s="99" t="s">
        <v>70</v>
      </c>
    </row>
    <row r="18" spans="1:13" ht="12.75">
      <c r="A18" s="33" t="s">
        <v>39</v>
      </c>
      <c r="B18" s="84">
        <v>375</v>
      </c>
      <c r="C18" s="34" t="s">
        <v>66</v>
      </c>
      <c r="D18" s="32">
        <v>145.99</v>
      </c>
      <c r="E18" s="32">
        <f>D18*2</f>
        <v>291.98</v>
      </c>
      <c r="F18" s="35">
        <f t="shared" si="2"/>
        <v>0.3893066666666667</v>
      </c>
      <c r="G18" s="36">
        <f t="shared" si="3"/>
        <v>0.7786133333333334</v>
      </c>
      <c r="H18" s="33" t="s">
        <v>29</v>
      </c>
      <c r="I18" s="32">
        <v>145.99</v>
      </c>
      <c r="J18" s="32">
        <v>379</v>
      </c>
      <c r="K18" s="35">
        <f t="shared" si="0"/>
        <v>0.3893066666666667</v>
      </c>
      <c r="L18" s="114">
        <f t="shared" si="1"/>
        <v>1.0106666666666666</v>
      </c>
      <c r="M18" s="99" t="s">
        <v>71</v>
      </c>
    </row>
    <row r="19" spans="1:13" ht="12.75">
      <c r="A19" s="38" t="s">
        <v>40</v>
      </c>
      <c r="B19" s="84">
        <v>705</v>
      </c>
      <c r="C19" s="34" t="s">
        <v>19</v>
      </c>
      <c r="D19" s="32">
        <v>285.59</v>
      </c>
      <c r="E19" s="32">
        <f>D19*5</f>
        <v>1427.9499999999998</v>
      </c>
      <c r="F19" s="35">
        <f t="shared" si="2"/>
        <v>0.40509219858156026</v>
      </c>
      <c r="G19" s="36">
        <f t="shared" si="3"/>
        <v>2.025460992907801</v>
      </c>
      <c r="H19" s="33" t="s">
        <v>16</v>
      </c>
      <c r="I19" s="32">
        <v>353</v>
      </c>
      <c r="J19" s="32">
        <f>I19*5</f>
        <v>1765</v>
      </c>
      <c r="K19" s="35">
        <f t="shared" si="0"/>
        <v>0.500709219858156</v>
      </c>
      <c r="L19" s="114">
        <f t="shared" si="1"/>
        <v>2.50354609929078</v>
      </c>
      <c r="M19" s="99" t="s">
        <v>71</v>
      </c>
    </row>
    <row r="20" spans="1:13" ht="25.5">
      <c r="A20" s="33" t="s">
        <v>43</v>
      </c>
      <c r="B20" s="84">
        <v>646</v>
      </c>
      <c r="C20" s="33" t="s">
        <v>46</v>
      </c>
      <c r="D20" s="32">
        <v>425.15</v>
      </c>
      <c r="E20" s="32">
        <v>3528</v>
      </c>
      <c r="F20" s="35">
        <f t="shared" si="2"/>
        <v>0.6581269349845201</v>
      </c>
      <c r="G20" s="36">
        <f t="shared" si="3"/>
        <v>5.461300309597523</v>
      </c>
      <c r="H20" s="33" t="s">
        <v>46</v>
      </c>
      <c r="I20" s="32">
        <v>425.15</v>
      </c>
      <c r="J20" s="32">
        <v>3528</v>
      </c>
      <c r="K20" s="35">
        <f t="shared" si="0"/>
        <v>0.6581269349845201</v>
      </c>
      <c r="L20" s="114">
        <f t="shared" si="1"/>
        <v>5.461300309597523</v>
      </c>
      <c r="M20" s="99" t="s">
        <v>70</v>
      </c>
    </row>
    <row r="21" spans="1:13" ht="12.75">
      <c r="A21" s="33" t="s">
        <v>30</v>
      </c>
      <c r="B21" s="84">
        <v>1140</v>
      </c>
      <c r="C21" s="112" t="s">
        <v>74</v>
      </c>
      <c r="D21" s="32">
        <f>135.76+16.54</f>
        <v>152.29999999999998</v>
      </c>
      <c r="E21" s="32">
        <f>135.8*3+16.54</f>
        <v>423.94000000000005</v>
      </c>
      <c r="F21" s="35">
        <f t="shared" si="2"/>
        <v>0.13359649122807016</v>
      </c>
      <c r="G21" s="36">
        <f t="shared" si="3"/>
        <v>0.3718771929824562</v>
      </c>
      <c r="H21" s="33" t="s">
        <v>16</v>
      </c>
      <c r="I21" s="32">
        <v>684</v>
      </c>
      <c r="J21" s="32">
        <f>I21*5</f>
        <v>3420</v>
      </c>
      <c r="K21" s="35">
        <f t="shared" si="0"/>
        <v>0.6</v>
      </c>
      <c r="L21" s="114">
        <f t="shared" si="1"/>
        <v>3</v>
      </c>
      <c r="M21" s="102" t="s">
        <v>72</v>
      </c>
    </row>
    <row r="22" spans="1:13" ht="12.75">
      <c r="A22" s="33" t="s">
        <v>31</v>
      </c>
      <c r="B22" s="84">
        <v>1936</v>
      </c>
      <c r="C22" s="34" t="s">
        <v>47</v>
      </c>
      <c r="D22" s="32">
        <v>1061.65</v>
      </c>
      <c r="E22" s="32">
        <f>D22*6</f>
        <v>6369.900000000001</v>
      </c>
      <c r="F22" s="35">
        <f t="shared" si="2"/>
        <v>0.5483729338842975</v>
      </c>
      <c r="G22" s="36">
        <f t="shared" si="3"/>
        <v>3.290237603305785</v>
      </c>
      <c r="H22" s="33" t="s">
        <v>47</v>
      </c>
      <c r="I22" s="32">
        <v>1061.65</v>
      </c>
      <c r="J22" s="32">
        <f>I22*6</f>
        <v>6369.900000000001</v>
      </c>
      <c r="K22" s="35">
        <f t="shared" si="0"/>
        <v>0.5483729338842975</v>
      </c>
      <c r="L22" s="114">
        <f t="shared" si="1"/>
        <v>3.290237603305785</v>
      </c>
      <c r="M22" s="99" t="s">
        <v>70</v>
      </c>
    </row>
    <row r="23" spans="1:13" ht="12.75">
      <c r="A23" s="33" t="s">
        <v>32</v>
      </c>
      <c r="B23" s="84">
        <v>607</v>
      </c>
      <c r="C23" s="34" t="s">
        <v>21</v>
      </c>
      <c r="D23" s="32">
        <v>440.54</v>
      </c>
      <c r="E23" s="32">
        <f>D23*5</f>
        <v>2202.7000000000003</v>
      </c>
      <c r="F23" s="35">
        <f t="shared" si="2"/>
        <v>0.7257660626029654</v>
      </c>
      <c r="G23" s="36">
        <f t="shared" si="3"/>
        <v>3.6288303130148276</v>
      </c>
      <c r="H23" s="38" t="s">
        <v>21</v>
      </c>
      <c r="I23" s="32">
        <v>440.54</v>
      </c>
      <c r="J23" s="32">
        <f>I23*5</f>
        <v>2202.7000000000003</v>
      </c>
      <c r="K23" s="35">
        <f t="shared" si="0"/>
        <v>0.7257660626029654</v>
      </c>
      <c r="L23" s="114">
        <f t="shared" si="1"/>
        <v>3.6288303130148276</v>
      </c>
      <c r="M23" s="99" t="s">
        <v>70</v>
      </c>
    </row>
    <row r="24" spans="1:13" ht="12.75">
      <c r="A24" s="33" t="s">
        <v>34</v>
      </c>
      <c r="B24" s="84">
        <v>1278</v>
      </c>
      <c r="C24" s="34" t="s">
        <v>67</v>
      </c>
      <c r="D24" s="32">
        <v>636.18</v>
      </c>
      <c r="E24" s="32">
        <f>D24*5</f>
        <v>3180.8999999999996</v>
      </c>
      <c r="F24" s="35">
        <f t="shared" si="2"/>
        <v>0.49779342723004694</v>
      </c>
      <c r="G24" s="36">
        <f t="shared" si="3"/>
        <v>2.4889671361502343</v>
      </c>
      <c r="H24" s="38" t="s">
        <v>77</v>
      </c>
      <c r="I24" s="32">
        <v>636.18</v>
      </c>
      <c r="J24" s="32">
        <f>I24*5</f>
        <v>3180.8999999999996</v>
      </c>
      <c r="K24" s="35">
        <f t="shared" si="0"/>
        <v>0.49779342723004694</v>
      </c>
      <c r="L24" s="114">
        <f t="shared" si="1"/>
        <v>2.4889671361502343</v>
      </c>
      <c r="M24" s="99" t="s">
        <v>70</v>
      </c>
    </row>
    <row r="25" spans="1:13" ht="13.5" thickBot="1">
      <c r="A25" s="7"/>
      <c r="B25" s="81"/>
      <c r="C25" s="14"/>
      <c r="D25" s="8"/>
      <c r="E25" s="8"/>
      <c r="F25" s="9"/>
      <c r="G25" s="11"/>
      <c r="H25" s="7"/>
      <c r="I25" s="8"/>
      <c r="J25" s="8"/>
      <c r="K25" s="9"/>
      <c r="L25" s="10"/>
      <c r="M25" s="100"/>
    </row>
    <row r="26" spans="1:13" ht="13.5" thickBot="1">
      <c r="A26" s="21" t="s">
        <v>12</v>
      </c>
      <c r="B26" s="82">
        <f>SUM(B14:B25)</f>
        <v>8720</v>
      </c>
      <c r="C26" s="21" t="s">
        <v>14</v>
      </c>
      <c r="D26" s="22">
        <f>SUM(D14:D25)</f>
        <v>4185.59</v>
      </c>
      <c r="E26" s="23">
        <f>SUM(E14:E25)</f>
        <v>21887.489999999998</v>
      </c>
      <c r="F26" s="24">
        <f>D26/B26</f>
        <v>0.4799988532110092</v>
      </c>
      <c r="G26" s="25">
        <f>E26/B26</f>
        <v>2.5100332568807335</v>
      </c>
      <c r="H26" s="21" t="s">
        <v>14</v>
      </c>
      <c r="I26" s="22">
        <f>SUM(I14:I25)</f>
        <v>4784.700000000001</v>
      </c>
      <c r="J26" s="23">
        <f>SUM(J14:J25)</f>
        <v>25689.25</v>
      </c>
      <c r="K26" s="24">
        <f>I26/B26</f>
        <v>0.5487041284403671</v>
      </c>
      <c r="L26" s="25">
        <f>J26/B26</f>
        <v>2.9460149082568807</v>
      </c>
      <c r="M26" s="25"/>
    </row>
    <row r="27" spans="4:13" ht="12.75">
      <c r="D27" s="95"/>
      <c r="E27" s="95"/>
      <c r="F27" s="5"/>
      <c r="G27" s="5"/>
      <c r="H27" s="6"/>
      <c r="I27" s="95"/>
      <c r="J27" s="95"/>
      <c r="K27" s="5"/>
      <c r="L27" s="5"/>
      <c r="M27" s="5"/>
    </row>
    <row r="28" spans="4:13" ht="25.5" customHeight="1">
      <c r="D28" s="95"/>
      <c r="E28" s="95"/>
      <c r="F28" s="5"/>
      <c r="G28" s="5"/>
      <c r="H28" s="6"/>
      <c r="I28" s="95"/>
      <c r="J28" s="95"/>
      <c r="K28" s="5"/>
      <c r="L28" s="5"/>
      <c r="M28" s="5"/>
    </row>
    <row r="29" ht="13.5" thickBot="1"/>
    <row r="30" spans="1:13" ht="13.5" thickBot="1">
      <c r="A30" s="129" t="s">
        <v>24</v>
      </c>
      <c r="B30" s="129"/>
      <c r="C30" s="130" t="s">
        <v>55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2"/>
    </row>
    <row r="31" spans="1:13" ht="13.5" thickBot="1">
      <c r="A31" s="129"/>
      <c r="B31" s="129"/>
      <c r="C31" s="133" t="s">
        <v>0</v>
      </c>
      <c r="D31" s="133"/>
      <c r="E31" s="133"/>
      <c r="F31" s="133"/>
      <c r="G31" s="133"/>
      <c r="H31" s="134" t="s">
        <v>1</v>
      </c>
      <c r="I31" s="134"/>
      <c r="J31" s="134"/>
      <c r="K31" s="134"/>
      <c r="L31" s="134"/>
      <c r="M31" s="134"/>
    </row>
    <row r="32" spans="1:13" ht="39" thickBot="1">
      <c r="A32" s="16" t="s">
        <v>2</v>
      </c>
      <c r="B32" s="17" t="s">
        <v>3</v>
      </c>
      <c r="C32" s="18" t="s">
        <v>4</v>
      </c>
      <c r="D32" s="94" t="s">
        <v>5</v>
      </c>
      <c r="E32" s="94" t="s">
        <v>6</v>
      </c>
      <c r="F32" s="19" t="s">
        <v>7</v>
      </c>
      <c r="G32" s="17" t="s">
        <v>8</v>
      </c>
      <c r="H32" s="18" t="s">
        <v>9</v>
      </c>
      <c r="I32" s="97" t="s">
        <v>5</v>
      </c>
      <c r="J32" s="94" t="s">
        <v>10</v>
      </c>
      <c r="K32" s="19" t="s">
        <v>7</v>
      </c>
      <c r="L32" s="20" t="s">
        <v>8</v>
      </c>
      <c r="M32" s="20" t="s">
        <v>11</v>
      </c>
    </row>
    <row r="33" spans="1:13" ht="25.5">
      <c r="A33" s="26" t="s">
        <v>28</v>
      </c>
      <c r="B33" s="83">
        <v>3358</v>
      </c>
      <c r="C33" s="27" t="s">
        <v>63</v>
      </c>
      <c r="D33" s="28">
        <v>1983.95</v>
      </c>
      <c r="E33" s="28">
        <v>16682.24</v>
      </c>
      <c r="F33" s="66">
        <f>D33/B33</f>
        <v>0.5908129839189994</v>
      </c>
      <c r="G33" s="67">
        <f>E33/B33</f>
        <v>4.967909469922573</v>
      </c>
      <c r="H33" s="118" t="s">
        <v>63</v>
      </c>
      <c r="I33" s="28">
        <v>1983.95</v>
      </c>
      <c r="J33" s="28">
        <v>16682.24</v>
      </c>
      <c r="K33" s="66">
        <f>I33/B33</f>
        <v>0.5908129839189994</v>
      </c>
      <c r="L33" s="103">
        <f>J33/B33</f>
        <v>4.967909469922573</v>
      </c>
      <c r="M33" s="101" t="s">
        <v>70</v>
      </c>
    </row>
    <row r="34" spans="1:13" ht="12.75">
      <c r="A34" s="33" t="s">
        <v>33</v>
      </c>
      <c r="B34" s="84">
        <v>2174</v>
      </c>
      <c r="C34" s="37" t="s">
        <v>65</v>
      </c>
      <c r="D34" s="32">
        <v>91.97</v>
      </c>
      <c r="E34" s="32">
        <f>D34*2</f>
        <v>183.94</v>
      </c>
      <c r="F34" s="68">
        <f>D34/B34</f>
        <v>0.04230450781968721</v>
      </c>
      <c r="G34" s="69">
        <f>E34/B34</f>
        <v>0.08460901563937442</v>
      </c>
      <c r="H34" s="38" t="s">
        <v>48</v>
      </c>
      <c r="I34" s="32">
        <f>K34*B34</f>
        <v>1304.3999999999999</v>
      </c>
      <c r="J34" s="32">
        <f>L34*B34</f>
        <v>9783</v>
      </c>
      <c r="K34" s="68">
        <v>0.6</v>
      </c>
      <c r="L34" s="104">
        <v>4.5</v>
      </c>
      <c r="M34" s="115" t="s">
        <v>72</v>
      </c>
    </row>
    <row r="35" spans="1:13" ht="12.75">
      <c r="A35" s="33" t="s">
        <v>35</v>
      </c>
      <c r="B35" s="84">
        <v>1865</v>
      </c>
      <c r="C35" s="44"/>
      <c r="D35" s="32"/>
      <c r="E35" s="32"/>
      <c r="F35" s="68"/>
      <c r="G35" s="69"/>
      <c r="H35" s="33" t="s">
        <v>48</v>
      </c>
      <c r="I35" s="12">
        <f>K35*B35</f>
        <v>1119</v>
      </c>
      <c r="J35" s="32">
        <f>L35*B35</f>
        <v>8392.5</v>
      </c>
      <c r="K35" s="68">
        <v>0.6</v>
      </c>
      <c r="L35" s="104">
        <v>4.5</v>
      </c>
      <c r="M35" s="115" t="s">
        <v>72</v>
      </c>
    </row>
    <row r="36" spans="1:13" ht="25.5">
      <c r="A36" s="105" t="s">
        <v>51</v>
      </c>
      <c r="B36" s="119">
        <v>1674</v>
      </c>
      <c r="C36" s="120" t="s">
        <v>75</v>
      </c>
      <c r="D36" s="65">
        <v>113.91</v>
      </c>
      <c r="E36" s="65">
        <f>D36*3</f>
        <v>341.73</v>
      </c>
      <c r="F36" s="70">
        <f>D36/B36</f>
        <v>0.06804659498207885</v>
      </c>
      <c r="G36" s="71">
        <f>E36/B36</f>
        <v>0.20413978494623658</v>
      </c>
      <c r="H36" s="33" t="s">
        <v>48</v>
      </c>
      <c r="I36" s="12">
        <f>K36*B36</f>
        <v>1004.4</v>
      </c>
      <c r="J36" s="32">
        <f>L36*B36</f>
        <v>7533</v>
      </c>
      <c r="K36" s="68">
        <v>0.6</v>
      </c>
      <c r="L36" s="104">
        <v>4.5</v>
      </c>
      <c r="M36" s="116" t="s">
        <v>73</v>
      </c>
    </row>
    <row r="37" spans="1:13" ht="12.75">
      <c r="A37" s="38" t="s">
        <v>69</v>
      </c>
      <c r="B37" s="84">
        <v>957</v>
      </c>
      <c r="C37" s="121" t="s">
        <v>44</v>
      </c>
      <c r="D37" s="32"/>
      <c r="E37" s="32"/>
      <c r="F37" s="68"/>
      <c r="G37" s="69"/>
      <c r="H37" s="33" t="s">
        <v>48</v>
      </c>
      <c r="I37" s="12">
        <f>K37*B37</f>
        <v>574.1999999999999</v>
      </c>
      <c r="J37" s="32">
        <f>L37*B37</f>
        <v>4306.5</v>
      </c>
      <c r="K37" s="68">
        <v>0.6</v>
      </c>
      <c r="L37" s="104">
        <v>4.5</v>
      </c>
      <c r="M37" s="115" t="s">
        <v>72</v>
      </c>
    </row>
    <row r="38" spans="1:13" ht="13.5" thickBot="1">
      <c r="A38" s="7"/>
      <c r="B38" s="81"/>
      <c r="C38" s="14"/>
      <c r="D38" s="8"/>
      <c r="E38" s="8"/>
      <c r="F38" s="72"/>
      <c r="G38" s="73"/>
      <c r="H38" s="7"/>
      <c r="I38" s="8"/>
      <c r="J38" s="8"/>
      <c r="K38" s="72"/>
      <c r="L38" s="106"/>
      <c r="M38" s="117"/>
    </row>
    <row r="39" spans="1:13" ht="13.5" thickBot="1">
      <c r="A39" s="21" t="s">
        <v>12</v>
      </c>
      <c r="B39" s="82">
        <f>SUM(B33:B38)</f>
        <v>10028</v>
      </c>
      <c r="C39" s="21" t="s">
        <v>14</v>
      </c>
      <c r="D39" s="22">
        <f>SUM(D33:D38)</f>
        <v>2189.83</v>
      </c>
      <c r="E39" s="23">
        <f>SUM(E33:E38)</f>
        <v>17207.91</v>
      </c>
      <c r="F39" s="74">
        <f>D39/B39</f>
        <v>0.2183715596330275</v>
      </c>
      <c r="G39" s="75">
        <f>E39/B39</f>
        <v>1.71598623853211</v>
      </c>
      <c r="H39" s="21" t="s">
        <v>14</v>
      </c>
      <c r="I39" s="22">
        <f>SUM(I33:I38)</f>
        <v>5985.95</v>
      </c>
      <c r="J39" s="23">
        <f>SUM(J33:J38)</f>
        <v>46697.240000000005</v>
      </c>
      <c r="K39" s="74">
        <f>I39/B39</f>
        <v>0.5969236138811328</v>
      </c>
      <c r="L39" s="75">
        <f>J39/B39</f>
        <v>4.656685281212606</v>
      </c>
      <c r="M39" s="75"/>
    </row>
    <row r="40" spans="4:13" ht="12.75">
      <c r="D40" s="95"/>
      <c r="E40" s="95"/>
      <c r="F40" s="5"/>
      <c r="G40" s="5"/>
      <c r="H40" s="6"/>
      <c r="I40" s="95"/>
      <c r="J40" s="95"/>
      <c r="K40" s="5"/>
      <c r="L40" s="5"/>
      <c r="M40" s="5"/>
    </row>
    <row r="41" spans="4:13" ht="12.75">
      <c r="D41" s="95"/>
      <c r="E41" s="95"/>
      <c r="F41" s="5"/>
      <c r="G41" s="5"/>
      <c r="H41" s="6"/>
      <c r="I41" s="95"/>
      <c r="J41" s="95"/>
      <c r="K41" s="5"/>
      <c r="L41" s="5"/>
      <c r="M41" s="5"/>
    </row>
    <row r="42" ht="13.5" thickBot="1"/>
    <row r="43" spans="1:13" ht="13.5" thickBot="1">
      <c r="A43" s="129" t="s">
        <v>22</v>
      </c>
      <c r="B43" s="129"/>
      <c r="C43" s="130" t="s">
        <v>45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2"/>
    </row>
    <row r="44" spans="1:13" ht="13.5" thickBot="1">
      <c r="A44" s="129"/>
      <c r="B44" s="129"/>
      <c r="C44" s="133" t="s">
        <v>0</v>
      </c>
      <c r="D44" s="133"/>
      <c r="E44" s="133"/>
      <c r="F44" s="133"/>
      <c r="G44" s="133"/>
      <c r="H44" s="134" t="s">
        <v>1</v>
      </c>
      <c r="I44" s="134"/>
      <c r="J44" s="134"/>
      <c r="K44" s="134"/>
      <c r="L44" s="134"/>
      <c r="M44" s="134"/>
    </row>
    <row r="45" spans="1:13" ht="39" thickBot="1">
      <c r="A45" s="16" t="s">
        <v>2</v>
      </c>
      <c r="B45" s="17" t="s">
        <v>3</v>
      </c>
      <c r="C45" s="18" t="s">
        <v>4</v>
      </c>
      <c r="D45" s="94" t="s">
        <v>5</v>
      </c>
      <c r="E45" s="94" t="s">
        <v>6</v>
      </c>
      <c r="F45" s="19" t="s">
        <v>7</v>
      </c>
      <c r="G45" s="17" t="s">
        <v>8</v>
      </c>
      <c r="H45" s="18" t="s">
        <v>9</v>
      </c>
      <c r="I45" s="97" t="s">
        <v>5</v>
      </c>
      <c r="J45" s="94" t="s">
        <v>10</v>
      </c>
      <c r="K45" s="19" t="s">
        <v>7</v>
      </c>
      <c r="L45" s="20" t="s">
        <v>8</v>
      </c>
      <c r="M45" s="20" t="s">
        <v>11</v>
      </c>
    </row>
    <row r="46" spans="1:13" ht="22.5">
      <c r="A46" s="122" t="s">
        <v>49</v>
      </c>
      <c r="B46" s="123">
        <v>661</v>
      </c>
      <c r="C46" s="124" t="s">
        <v>68</v>
      </c>
      <c r="D46" s="125">
        <v>104.41</v>
      </c>
      <c r="E46" s="125">
        <f>D46*4</f>
        <v>417.64</v>
      </c>
      <c r="F46" s="126">
        <f>D46/B46</f>
        <v>0.1579576399394856</v>
      </c>
      <c r="G46" s="127">
        <f>E46/B46</f>
        <v>0.6318305597579424</v>
      </c>
      <c r="H46" s="122" t="s">
        <v>50</v>
      </c>
      <c r="I46" s="107">
        <f>K46*B46</f>
        <v>330.5</v>
      </c>
      <c r="J46" s="28">
        <f>L46*B46</f>
        <v>1322</v>
      </c>
      <c r="K46" s="126">
        <v>0.5</v>
      </c>
      <c r="L46" s="128">
        <v>2</v>
      </c>
      <c r="M46" s="108" t="s">
        <v>73</v>
      </c>
    </row>
    <row r="47" spans="1:13" ht="13.5" thickBot="1">
      <c r="A47" s="7"/>
      <c r="B47" s="81"/>
      <c r="C47" s="14"/>
      <c r="D47" s="8"/>
      <c r="E47" s="8"/>
      <c r="F47" s="9"/>
      <c r="G47" s="11"/>
      <c r="H47" s="7"/>
      <c r="I47" s="8"/>
      <c r="J47" s="8"/>
      <c r="K47" s="9"/>
      <c r="L47" s="10"/>
      <c r="M47" s="109"/>
    </row>
    <row r="48" spans="1:13" ht="13.5" thickBot="1">
      <c r="A48" s="21" t="s">
        <v>12</v>
      </c>
      <c r="B48" s="82">
        <f>SUM(B46:B47)</f>
        <v>661</v>
      </c>
      <c r="C48" s="21" t="s">
        <v>14</v>
      </c>
      <c r="D48" s="22">
        <f>SUM(D46:D47)</f>
        <v>104.41</v>
      </c>
      <c r="E48" s="23">
        <f>SUM(E46:E47)</f>
        <v>417.64</v>
      </c>
      <c r="F48" s="24">
        <f>D48/B48</f>
        <v>0.1579576399394856</v>
      </c>
      <c r="G48" s="25">
        <f>E48/B48</f>
        <v>0.6318305597579424</v>
      </c>
      <c r="H48" s="21" t="s">
        <v>14</v>
      </c>
      <c r="I48" s="22">
        <f>SUM(I46:I47)</f>
        <v>330.5</v>
      </c>
      <c r="J48" s="23">
        <f>SUM(J46:J47)</f>
        <v>1322</v>
      </c>
      <c r="K48" s="24">
        <f>I48/B48</f>
        <v>0.5</v>
      </c>
      <c r="L48" s="25">
        <f>J48/B48</f>
        <v>2</v>
      </c>
      <c r="M48" s="25"/>
    </row>
    <row r="49" spans="2:13" ht="12.75">
      <c r="B49" s="15"/>
      <c r="D49" s="95"/>
      <c r="E49" s="95"/>
      <c r="F49" s="5"/>
      <c r="G49" s="5"/>
      <c r="H49" s="6"/>
      <c r="I49" s="95"/>
      <c r="J49" s="95"/>
      <c r="K49" s="5"/>
      <c r="L49" s="5"/>
      <c r="M49" s="5"/>
    </row>
    <row r="50" spans="4:13" ht="114" customHeight="1">
      <c r="D50" s="95"/>
      <c r="E50" s="95"/>
      <c r="F50" s="5"/>
      <c r="G50" s="5"/>
      <c r="H50" s="6"/>
      <c r="I50" s="95"/>
      <c r="J50" s="95"/>
      <c r="K50" s="5"/>
      <c r="L50" s="5"/>
      <c r="M50" s="5"/>
    </row>
    <row r="51" spans="4:13" ht="36" customHeight="1" thickBot="1">
      <c r="D51" s="95"/>
      <c r="E51" s="95"/>
      <c r="F51" s="5"/>
      <c r="G51" s="5"/>
      <c r="H51" s="6"/>
      <c r="I51" s="95"/>
      <c r="J51" s="95"/>
      <c r="K51" s="5"/>
      <c r="L51" s="5"/>
      <c r="M51" s="5"/>
    </row>
    <row r="52" spans="1:13" ht="13.5" thickBot="1">
      <c r="A52" s="141" t="s">
        <v>42</v>
      </c>
      <c r="B52" s="142"/>
      <c r="C52" s="151" t="s">
        <v>41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3"/>
    </row>
    <row r="53" spans="1:13" ht="13.5" thickBot="1">
      <c r="A53" s="143"/>
      <c r="B53" s="144"/>
      <c r="C53" s="145" t="s">
        <v>0</v>
      </c>
      <c r="D53" s="146"/>
      <c r="E53" s="146"/>
      <c r="F53" s="146"/>
      <c r="G53" s="147"/>
      <c r="H53" s="148" t="s">
        <v>1</v>
      </c>
      <c r="I53" s="149"/>
      <c r="J53" s="149"/>
      <c r="K53" s="149"/>
      <c r="L53" s="149"/>
      <c r="M53" s="150"/>
    </row>
    <row r="54" spans="1:13" ht="39" thickBot="1">
      <c r="A54" s="16" t="s">
        <v>2</v>
      </c>
      <c r="B54" s="17" t="s">
        <v>3</v>
      </c>
      <c r="C54" s="18" t="s">
        <v>4</v>
      </c>
      <c r="D54" s="94" t="s">
        <v>5</v>
      </c>
      <c r="E54" s="94" t="s">
        <v>6</v>
      </c>
      <c r="F54" s="19" t="s">
        <v>7</v>
      </c>
      <c r="G54" s="17" t="s">
        <v>8</v>
      </c>
      <c r="H54" s="18" t="s">
        <v>9</v>
      </c>
      <c r="I54" s="97" t="s">
        <v>5</v>
      </c>
      <c r="J54" s="94" t="s">
        <v>6</v>
      </c>
      <c r="K54" s="19" t="s">
        <v>7</v>
      </c>
      <c r="L54" s="20" t="s">
        <v>8</v>
      </c>
      <c r="M54" s="20" t="s">
        <v>11</v>
      </c>
    </row>
    <row r="55" spans="1:13" ht="12.75">
      <c r="A55" s="39" t="s">
        <v>52</v>
      </c>
      <c r="B55" s="79">
        <v>54</v>
      </c>
      <c r="C55" s="40" t="s">
        <v>44</v>
      </c>
      <c r="D55" s="41">
        <v>21.98</v>
      </c>
      <c r="E55" s="41">
        <v>21.98</v>
      </c>
      <c r="F55" s="42">
        <f>D55/B55</f>
        <v>0.40703703703703703</v>
      </c>
      <c r="G55" s="50">
        <f>E55/B55</f>
        <v>0.40703703703703703</v>
      </c>
      <c r="H55" s="40" t="s">
        <v>44</v>
      </c>
      <c r="I55" s="41">
        <v>13</v>
      </c>
      <c r="J55" s="110">
        <f>I55</f>
        <v>13</v>
      </c>
      <c r="K55" s="42">
        <f>I55/B55</f>
        <v>0.24074074074074073</v>
      </c>
      <c r="L55" s="43">
        <f>J55/B55</f>
        <v>0.24074074074074073</v>
      </c>
      <c r="M55" s="101" t="s">
        <v>71</v>
      </c>
    </row>
    <row r="56" spans="1:13" ht="12.75">
      <c r="A56" s="45" t="s">
        <v>53</v>
      </c>
      <c r="B56" s="80">
        <v>35</v>
      </c>
      <c r="C56" s="46"/>
      <c r="D56" s="47"/>
      <c r="E56" s="47"/>
      <c r="F56" s="48"/>
      <c r="G56" s="49"/>
      <c r="H56" s="46" t="s">
        <v>44</v>
      </c>
      <c r="I56" s="47">
        <v>12</v>
      </c>
      <c r="J56" s="47">
        <f>I56</f>
        <v>12</v>
      </c>
      <c r="K56" s="48">
        <f>I56/B56</f>
        <v>0.34285714285714286</v>
      </c>
      <c r="L56" s="111">
        <f>J56/B56</f>
        <v>0.34285714285714286</v>
      </c>
      <c r="M56" s="99" t="s">
        <v>71</v>
      </c>
    </row>
    <row r="57" spans="1:13" ht="13.5" thickBot="1">
      <c r="A57" s="7"/>
      <c r="B57" s="81"/>
      <c r="C57" s="14"/>
      <c r="D57" s="8"/>
      <c r="E57" s="8"/>
      <c r="F57" s="9"/>
      <c r="G57" s="10"/>
      <c r="H57" s="14"/>
      <c r="I57" s="8"/>
      <c r="J57" s="8"/>
      <c r="K57" s="9"/>
      <c r="L57" s="11"/>
      <c r="M57" s="100"/>
    </row>
    <row r="58" spans="1:13" ht="13.5" thickBot="1">
      <c r="A58" s="21" t="s">
        <v>12</v>
      </c>
      <c r="B58" s="82">
        <f>SUM(B55:B57)</f>
        <v>89</v>
      </c>
      <c r="C58" s="21" t="s">
        <v>14</v>
      </c>
      <c r="D58" s="23">
        <f>SUM(D55:D57)</f>
        <v>21.98</v>
      </c>
      <c r="E58" s="23">
        <f>SUM(E55:E57)</f>
        <v>21.98</v>
      </c>
      <c r="F58" s="24">
        <f>D58/B58</f>
        <v>0.24696629213483146</v>
      </c>
      <c r="G58" s="25">
        <f>E58/B58</f>
        <v>0.24696629213483146</v>
      </c>
      <c r="H58" s="21" t="s">
        <v>44</v>
      </c>
      <c r="I58" s="22">
        <f>SUM(I55:I57)</f>
        <v>25</v>
      </c>
      <c r="J58" s="23">
        <f>SUM(J55:J57)</f>
        <v>25</v>
      </c>
      <c r="K58" s="24">
        <f>I58/B58</f>
        <v>0.2808988764044944</v>
      </c>
      <c r="L58" s="25">
        <f>J58/B58</f>
        <v>0.2808988764044944</v>
      </c>
      <c r="M58" s="25"/>
    </row>
    <row r="59" spans="2:13" ht="12.75">
      <c r="B59" s="15"/>
      <c r="D59" s="95"/>
      <c r="E59" s="95"/>
      <c r="F59" s="5"/>
      <c r="G59" s="5"/>
      <c r="H59" s="6"/>
      <c r="I59" s="95"/>
      <c r="J59" s="95"/>
      <c r="K59" s="5"/>
      <c r="L59" s="5"/>
      <c r="M59" s="5"/>
    </row>
    <row r="60" spans="4:13" ht="12.75">
      <c r="D60" s="95"/>
      <c r="E60" s="95"/>
      <c r="F60" s="5"/>
      <c r="G60" s="5"/>
      <c r="H60" s="6"/>
      <c r="I60" s="95"/>
      <c r="J60" s="95"/>
      <c r="K60" s="5"/>
      <c r="L60" s="5"/>
      <c r="M60" s="5"/>
    </row>
    <row r="61" spans="1:13" ht="12.75">
      <c r="A61" s="51"/>
      <c r="B61" s="5"/>
      <c r="C61" s="6"/>
      <c r="D61" s="95"/>
      <c r="E61" s="95"/>
      <c r="F61" s="5"/>
      <c r="G61" s="5"/>
      <c r="H61" s="6"/>
      <c r="I61" s="95"/>
      <c r="J61" s="95"/>
      <c r="K61" s="5"/>
      <c r="L61" s="5"/>
      <c r="M61" s="5"/>
    </row>
    <row r="62" spans="1:13" ht="12.75">
      <c r="A62" s="137" t="s">
        <v>54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91"/>
    </row>
    <row r="63" spans="1:13" ht="12.75">
      <c r="A63" s="139"/>
      <c r="B63" s="139"/>
      <c r="C63" s="140" t="s">
        <v>0</v>
      </c>
      <c r="D63" s="140"/>
      <c r="E63" s="140"/>
      <c r="F63" s="140"/>
      <c r="G63" s="140"/>
      <c r="H63" s="135" t="s">
        <v>1</v>
      </c>
      <c r="I63" s="136"/>
      <c r="J63" s="136"/>
      <c r="K63" s="136"/>
      <c r="L63" s="136"/>
      <c r="M63" s="92"/>
    </row>
    <row r="64" spans="1:13" ht="38.25">
      <c r="A64" s="52"/>
      <c r="B64" s="53" t="s">
        <v>3</v>
      </c>
      <c r="C64" s="54" t="s">
        <v>4</v>
      </c>
      <c r="D64" s="96" t="s">
        <v>5</v>
      </c>
      <c r="E64" s="96" t="s">
        <v>6</v>
      </c>
      <c r="F64" s="53" t="s">
        <v>7</v>
      </c>
      <c r="G64" s="53" t="s">
        <v>8</v>
      </c>
      <c r="H64" s="54" t="s">
        <v>9</v>
      </c>
      <c r="I64" s="96" t="s">
        <v>5</v>
      </c>
      <c r="J64" s="96" t="s">
        <v>6</v>
      </c>
      <c r="K64" s="53" t="s">
        <v>7</v>
      </c>
      <c r="L64" s="85" t="s">
        <v>8</v>
      </c>
      <c r="M64" s="93"/>
    </row>
    <row r="65" spans="1:13" ht="25.5">
      <c r="A65" s="55" t="s">
        <v>56</v>
      </c>
      <c r="B65" s="76">
        <f aca="true" t="shared" si="4" ref="B65:L65">B7</f>
        <v>1012</v>
      </c>
      <c r="C65" s="56" t="str">
        <f t="shared" si="4"/>
        <v>/</v>
      </c>
      <c r="D65" s="12">
        <f t="shared" si="4"/>
        <v>382.57</v>
      </c>
      <c r="E65" s="12">
        <f t="shared" si="4"/>
        <v>1093.1</v>
      </c>
      <c r="F65" s="13">
        <f t="shared" si="4"/>
        <v>0.37803359683794463</v>
      </c>
      <c r="G65" s="13">
        <f t="shared" si="4"/>
        <v>1.0801383399209485</v>
      </c>
      <c r="H65" s="56" t="str">
        <f t="shared" si="4"/>
        <v>/</v>
      </c>
      <c r="I65" s="12">
        <f t="shared" si="4"/>
        <v>432.3</v>
      </c>
      <c r="J65" s="12">
        <f t="shared" si="4"/>
        <v>1920.9</v>
      </c>
      <c r="K65" s="13">
        <f t="shared" si="4"/>
        <v>0.4271739130434783</v>
      </c>
      <c r="L65" s="86">
        <f t="shared" si="4"/>
        <v>1.898122529644269</v>
      </c>
      <c r="M65" s="89"/>
    </row>
    <row r="66" spans="1:13" ht="25.5">
      <c r="A66" s="55" t="s">
        <v>60</v>
      </c>
      <c r="B66" s="76">
        <f aca="true" t="shared" si="5" ref="B66:L66">B26</f>
        <v>8720</v>
      </c>
      <c r="C66" s="56" t="str">
        <f t="shared" si="5"/>
        <v>/</v>
      </c>
      <c r="D66" s="12">
        <f t="shared" si="5"/>
        <v>4185.59</v>
      </c>
      <c r="E66" s="12">
        <f t="shared" si="5"/>
        <v>21887.489999999998</v>
      </c>
      <c r="F66" s="13">
        <f t="shared" si="5"/>
        <v>0.4799988532110092</v>
      </c>
      <c r="G66" s="13">
        <f t="shared" si="5"/>
        <v>2.5100332568807335</v>
      </c>
      <c r="H66" s="56" t="str">
        <f t="shared" si="5"/>
        <v>/</v>
      </c>
      <c r="I66" s="12">
        <f t="shared" si="5"/>
        <v>4784.700000000001</v>
      </c>
      <c r="J66" s="12">
        <f t="shared" si="5"/>
        <v>25689.25</v>
      </c>
      <c r="K66" s="13">
        <f t="shared" si="5"/>
        <v>0.5487041284403671</v>
      </c>
      <c r="L66" s="86">
        <f t="shared" si="5"/>
        <v>2.9460149082568807</v>
      </c>
      <c r="M66" s="89"/>
    </row>
    <row r="67" spans="1:13" ht="25.5">
      <c r="A67" s="55" t="s">
        <v>61</v>
      </c>
      <c r="B67" s="76">
        <f aca="true" t="shared" si="6" ref="B67:L67">B39</f>
        <v>10028</v>
      </c>
      <c r="C67" s="56" t="str">
        <f t="shared" si="6"/>
        <v>/</v>
      </c>
      <c r="D67" s="12">
        <f t="shared" si="6"/>
        <v>2189.83</v>
      </c>
      <c r="E67" s="12">
        <f t="shared" si="6"/>
        <v>17207.91</v>
      </c>
      <c r="F67" s="13">
        <f t="shared" si="6"/>
        <v>0.2183715596330275</v>
      </c>
      <c r="G67" s="13">
        <f t="shared" si="6"/>
        <v>1.71598623853211</v>
      </c>
      <c r="H67" s="56" t="str">
        <f t="shared" si="6"/>
        <v>/</v>
      </c>
      <c r="I67" s="12">
        <f t="shared" si="6"/>
        <v>5985.95</v>
      </c>
      <c r="J67" s="12">
        <f t="shared" si="6"/>
        <v>46697.240000000005</v>
      </c>
      <c r="K67" s="13">
        <f t="shared" si="6"/>
        <v>0.5969236138811328</v>
      </c>
      <c r="L67" s="86">
        <f t="shared" si="6"/>
        <v>4.656685281212606</v>
      </c>
      <c r="M67" s="89"/>
    </row>
    <row r="68" spans="1:13" ht="12.75">
      <c r="A68" s="55" t="s">
        <v>57</v>
      </c>
      <c r="B68" s="76">
        <f aca="true" t="shared" si="7" ref="B68:L68">B48</f>
        <v>661</v>
      </c>
      <c r="C68" s="56" t="str">
        <f t="shared" si="7"/>
        <v>/</v>
      </c>
      <c r="D68" s="12">
        <f t="shared" si="7"/>
        <v>104.41</v>
      </c>
      <c r="E68" s="12">
        <f t="shared" si="7"/>
        <v>417.64</v>
      </c>
      <c r="F68" s="13">
        <f t="shared" si="7"/>
        <v>0.1579576399394856</v>
      </c>
      <c r="G68" s="13">
        <f t="shared" si="7"/>
        <v>0.6318305597579424</v>
      </c>
      <c r="H68" s="56" t="str">
        <f t="shared" si="7"/>
        <v>/</v>
      </c>
      <c r="I68" s="12">
        <f t="shared" si="7"/>
        <v>330.5</v>
      </c>
      <c r="J68" s="12">
        <f t="shared" si="7"/>
        <v>1322</v>
      </c>
      <c r="K68" s="13">
        <f t="shared" si="7"/>
        <v>0.5</v>
      </c>
      <c r="L68" s="86">
        <f t="shared" si="7"/>
        <v>2</v>
      </c>
      <c r="M68" s="89"/>
    </row>
    <row r="69" spans="1:13" ht="25.5">
      <c r="A69" s="55" t="s">
        <v>58</v>
      </c>
      <c r="B69" s="76">
        <f aca="true" t="shared" si="8" ref="B69:G69">B58</f>
        <v>89</v>
      </c>
      <c r="C69" s="56" t="str">
        <f t="shared" si="8"/>
        <v>/</v>
      </c>
      <c r="D69" s="12">
        <f t="shared" si="8"/>
        <v>21.98</v>
      </c>
      <c r="E69" s="12">
        <f t="shared" si="8"/>
        <v>21.98</v>
      </c>
      <c r="F69" s="13">
        <f t="shared" si="8"/>
        <v>0.24696629213483146</v>
      </c>
      <c r="G69" s="13">
        <f t="shared" si="8"/>
        <v>0.24696629213483146</v>
      </c>
      <c r="H69" s="56" t="s">
        <v>14</v>
      </c>
      <c r="I69" s="12">
        <f>I58</f>
        <v>25</v>
      </c>
      <c r="J69" s="12">
        <f>J58</f>
        <v>25</v>
      </c>
      <c r="K69" s="13">
        <f>K58</f>
        <v>0.2808988764044944</v>
      </c>
      <c r="L69" s="86">
        <f>L58</f>
        <v>0.2808988764044944</v>
      </c>
      <c r="M69" s="89"/>
    </row>
    <row r="70" spans="1:13" ht="12.75">
      <c r="A70" s="57" t="s">
        <v>59</v>
      </c>
      <c r="B70" s="77">
        <f>B71-B65-B66-B67-B68-B69</f>
        <v>2383.5499999999993</v>
      </c>
      <c r="C70" s="58" t="s">
        <v>14</v>
      </c>
      <c r="D70" s="59" t="s">
        <v>14</v>
      </c>
      <c r="E70" s="59" t="s">
        <v>14</v>
      </c>
      <c r="F70" s="60" t="s">
        <v>14</v>
      </c>
      <c r="G70" s="60" t="s">
        <v>14</v>
      </c>
      <c r="H70" s="58" t="s">
        <v>14</v>
      </c>
      <c r="I70" s="59" t="s">
        <v>14</v>
      </c>
      <c r="J70" s="59" t="s">
        <v>14</v>
      </c>
      <c r="K70" s="60" t="s">
        <v>14</v>
      </c>
      <c r="L70" s="87" t="s">
        <v>14</v>
      </c>
      <c r="M70" s="90"/>
    </row>
    <row r="71" spans="1:13" ht="27" customHeight="1">
      <c r="A71" s="61" t="s">
        <v>12</v>
      </c>
      <c r="B71" s="78">
        <v>22893.55</v>
      </c>
      <c r="C71" s="63" t="s">
        <v>14</v>
      </c>
      <c r="D71" s="62">
        <f>SUM(D65:D70)</f>
        <v>6884.379999999999</v>
      </c>
      <c r="E71" s="62">
        <f>SUM(E65:E70)</f>
        <v>40628.12</v>
      </c>
      <c r="F71" s="64">
        <f>D71/B71</f>
        <v>0.30071264613832277</v>
      </c>
      <c r="G71" s="64">
        <f>E71/B71</f>
        <v>1.7746535596270567</v>
      </c>
      <c r="H71" s="63" t="s">
        <v>14</v>
      </c>
      <c r="I71" s="62">
        <f>SUM(I65:I70)</f>
        <v>11558.45</v>
      </c>
      <c r="J71" s="62">
        <f>SUM(J65:J70)</f>
        <v>75654.39000000001</v>
      </c>
      <c r="K71" s="64">
        <f>I71/B71</f>
        <v>0.5048780114923199</v>
      </c>
      <c r="L71" s="88">
        <f>J71/B71</f>
        <v>3.304615928940685</v>
      </c>
      <c r="M71" s="90"/>
    </row>
    <row r="72" spans="4:13" ht="12.75">
      <c r="D72" s="95"/>
      <c r="E72" s="95"/>
      <c r="F72" s="5"/>
      <c r="G72" s="5"/>
      <c r="H72" s="6"/>
      <c r="I72" s="95"/>
      <c r="J72" s="95"/>
      <c r="K72" s="5"/>
      <c r="L72" s="5"/>
      <c r="M72" s="5"/>
    </row>
  </sheetData>
  <sheetProtection selectLockedCells="1" selectUnlockedCells="1"/>
  <mergeCells count="24">
    <mergeCell ref="C43:M43"/>
    <mergeCell ref="C44:G44"/>
    <mergeCell ref="H44:M44"/>
    <mergeCell ref="C31:G31"/>
    <mergeCell ref="H31:M31"/>
    <mergeCell ref="C52:M52"/>
    <mergeCell ref="H63:L63"/>
    <mergeCell ref="A62:L62"/>
    <mergeCell ref="A63:B63"/>
    <mergeCell ref="C63:G63"/>
    <mergeCell ref="A30:B31"/>
    <mergeCell ref="A52:B53"/>
    <mergeCell ref="C30:M30"/>
    <mergeCell ref="C53:G53"/>
    <mergeCell ref="H53:M53"/>
    <mergeCell ref="A43:B44"/>
    <mergeCell ref="A1:B2"/>
    <mergeCell ref="C1:M1"/>
    <mergeCell ref="C2:G2"/>
    <mergeCell ref="H2:M2"/>
    <mergeCell ref="A11:B12"/>
    <mergeCell ref="C11:M11"/>
    <mergeCell ref="C12:G12"/>
    <mergeCell ref="H12:M12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2015-12-21T09:28:51Z</cp:lastPrinted>
  <dcterms:created xsi:type="dcterms:W3CDTF">2015-07-31T11:57:19Z</dcterms:created>
  <dcterms:modified xsi:type="dcterms:W3CDTF">2016-06-14T10:13:01Z</dcterms:modified>
  <cp:category/>
  <cp:version/>
  <cp:contentType/>
  <cp:contentStatus/>
</cp:coreProperties>
</file>