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BLOK 24" sheetId="1" r:id="rId1"/>
  </sheets>
  <definedNames>
    <definedName name="_xlnm.Print_Area" localSheetId="0">'BLOK 24'!$A$1:$M$45</definedName>
  </definedNames>
  <calcPr fullCalcOnLoad="1"/>
</workbook>
</file>

<file path=xl/sharedStrings.xml><?xml version="1.0" encoding="utf-8"?>
<sst xmlns="http://schemas.openxmlformats.org/spreadsheetml/2006/main" count="146" uniqueCount="62">
  <si>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</si>
  <si>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</si>
  <si>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</si>
  <si>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</si>
  <si>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</si>
  <si>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</si>
  <si>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</si>
  <si>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</si>
  <si>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</si>
  <si>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</si>
  <si>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BRP     (m²)</t>
  </si>
  <si>
    <t>Dozvoljene vrste građenja</t>
  </si>
  <si>
    <t>Ukupno</t>
  </si>
  <si>
    <t>/</t>
  </si>
  <si>
    <t xml:space="preserve">POVRŠINE ZA STANOVANJE SREDNJE GUSTINE                                                                                                  </t>
  </si>
  <si>
    <t>UP1</t>
  </si>
  <si>
    <t>UP11</t>
  </si>
  <si>
    <t>UP12</t>
  </si>
  <si>
    <t>UP13</t>
  </si>
  <si>
    <t>UP14</t>
  </si>
  <si>
    <t>UP15</t>
  </si>
  <si>
    <t>UP17</t>
  </si>
  <si>
    <t>UP18</t>
  </si>
  <si>
    <t>UP20</t>
  </si>
  <si>
    <t>UP21</t>
  </si>
  <si>
    <t>UP22</t>
  </si>
  <si>
    <t>UP23</t>
  </si>
  <si>
    <t>UP24</t>
  </si>
  <si>
    <t>UP25</t>
  </si>
  <si>
    <t>UP7</t>
  </si>
  <si>
    <t>UP10</t>
  </si>
  <si>
    <t>UP16</t>
  </si>
  <si>
    <t>UP9</t>
  </si>
  <si>
    <t>UP19</t>
  </si>
  <si>
    <t>G+P+2+Pk</t>
  </si>
  <si>
    <t>G+P+2</t>
  </si>
  <si>
    <t>SS1</t>
  </si>
  <si>
    <t>P+2,P</t>
  </si>
  <si>
    <t>P+2</t>
  </si>
  <si>
    <t>P+1</t>
  </si>
  <si>
    <t>2*P+1+Pk</t>
  </si>
  <si>
    <t>G+P+1+Pk</t>
  </si>
  <si>
    <t>P+1+Pk,P</t>
  </si>
  <si>
    <t>G+P+4</t>
  </si>
  <si>
    <t>P+1+Pk</t>
  </si>
  <si>
    <t>UKUPNO - BLOK 24</t>
  </si>
  <si>
    <t>Saobraćajne površine</t>
  </si>
  <si>
    <r>
      <rPr>
        <b/>
        <sz val="10"/>
        <rFont val="Arial"/>
        <family val="2"/>
      </rPr>
      <t>SS1</t>
    </r>
    <r>
      <rPr>
        <sz val="10"/>
        <rFont val="Arial"/>
        <family val="2"/>
      </rPr>
      <t xml:space="preserve">-Površine za stanovanje srednje gustine </t>
    </r>
  </si>
  <si>
    <t>P+2+</t>
  </si>
  <si>
    <t>P+1+</t>
  </si>
  <si>
    <r>
      <t xml:space="preserve">P+, </t>
    </r>
    <r>
      <rPr>
        <sz val="10"/>
        <color indexed="10"/>
        <rFont val="Arial"/>
        <family val="2"/>
      </rPr>
      <t>P+</t>
    </r>
  </si>
  <si>
    <r>
      <t>P+1+Pk,</t>
    </r>
    <r>
      <rPr>
        <sz val="10"/>
        <color indexed="10"/>
        <rFont val="Arial"/>
        <family val="2"/>
      </rPr>
      <t xml:space="preserve"> P+1+Pk</t>
    </r>
  </si>
  <si>
    <t>Su+P+1+Pk</t>
  </si>
  <si>
    <r>
      <rPr>
        <sz val="10"/>
        <color indexed="60"/>
        <rFont val="Arial"/>
        <family val="2"/>
      </rPr>
      <t>P</t>
    </r>
    <r>
      <rPr>
        <sz val="10"/>
        <rFont val="Arial"/>
        <family val="2"/>
      </rPr>
      <t>, P+1</t>
    </r>
  </si>
  <si>
    <t>SS4</t>
  </si>
  <si>
    <r>
      <rPr>
        <b/>
        <sz val="10"/>
        <rFont val="Arial"/>
        <family val="2"/>
      </rPr>
      <t>SS4</t>
    </r>
    <r>
      <rPr>
        <sz val="10"/>
        <rFont val="Arial"/>
        <family val="2"/>
      </rPr>
      <t xml:space="preserve">-Površine za stanovanje srednje gustine </t>
    </r>
  </si>
  <si>
    <t>izgradnja novog objekta</t>
  </si>
  <si>
    <t>izgradnja novog objekta-kompleks</t>
  </si>
  <si>
    <t>UP26</t>
  </si>
  <si>
    <t>UP27</t>
  </si>
  <si>
    <t>zadržano iz važećeg plana</t>
  </si>
  <si>
    <t>zadržano postojeće stanje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</si>
</sst>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_D_i_n_."/>
  </numFmts>
  <fonts count="43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9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 wrapText="1"/>
    </xf>
    <xf numFmtId="172" fontId="0" fillId="0" borderId="13" xfId="0" applyNumberFormat="1" applyFont="1" applyFill="1" applyBorder="1" applyAlignment="1">
      <alignment horizontal="right" vertical="center" wrapText="1"/>
    </xf>
    <xf numFmtId="13" fontId="0" fillId="33" borderId="14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 wrapText="1"/>
    </xf>
    <xf numFmtId="2" fontId="0" fillId="33" borderId="17" xfId="0" applyNumberFormat="1" applyFont="1" applyFill="1" applyBorder="1" applyAlignment="1">
      <alignment horizontal="center" vertical="center" wrapText="1"/>
    </xf>
    <xf numFmtId="172" fontId="0" fillId="33" borderId="18" xfId="0" applyNumberFormat="1" applyFont="1" applyFill="1" applyBorder="1" applyAlignment="1">
      <alignment horizontal="center" vertical="center"/>
    </xf>
    <xf numFmtId="172" fontId="0" fillId="33" borderId="19" xfId="0" applyNumberFormat="1" applyFont="1" applyFill="1" applyBorder="1" applyAlignment="1">
      <alignment horizontal="right" vertical="center"/>
    </xf>
    <xf numFmtId="172" fontId="0" fillId="33" borderId="20" xfId="0" applyNumberFormat="1" applyFont="1" applyFill="1" applyBorder="1" applyAlignment="1">
      <alignment horizontal="right" vertical="center"/>
    </xf>
    <xf numFmtId="2" fontId="0" fillId="33" borderId="20" xfId="0" applyNumberFormat="1" applyFont="1" applyFill="1" applyBorder="1" applyAlignment="1">
      <alignment horizontal="right" vertical="center"/>
    </xf>
    <xf numFmtId="2" fontId="0" fillId="33" borderId="21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172" fontId="0" fillId="0" borderId="23" xfId="0" applyNumberFormat="1" applyFill="1" applyBorder="1" applyAlignment="1">
      <alignment horizontal="right" vertical="center"/>
    </xf>
    <xf numFmtId="2" fontId="0" fillId="0" borderId="23" xfId="0" applyNumberFormat="1" applyFill="1" applyBorder="1" applyAlignment="1">
      <alignment horizontal="right" vertical="center"/>
    </xf>
    <xf numFmtId="2" fontId="0" fillId="0" borderId="24" xfId="0" applyNumberForma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172" fontId="0" fillId="0" borderId="13" xfId="0" applyNumberFormat="1" applyFill="1" applyBorder="1" applyAlignment="1">
      <alignment horizontal="right" vertical="center"/>
    </xf>
    <xf numFmtId="2" fontId="0" fillId="0" borderId="13" xfId="0" applyNumberFormat="1" applyFill="1" applyBorder="1" applyAlignment="1">
      <alignment horizontal="right" vertical="center"/>
    </xf>
    <xf numFmtId="2" fontId="0" fillId="0" borderId="26" xfId="0" applyNumberFormat="1" applyFill="1" applyBorder="1" applyAlignment="1">
      <alignment horizontal="right" vertical="center"/>
    </xf>
    <xf numFmtId="172" fontId="0" fillId="0" borderId="27" xfId="0" applyNumberFormat="1" applyFill="1" applyBorder="1" applyAlignment="1">
      <alignment horizontal="right" vertical="center"/>
    </xf>
    <xf numFmtId="0" fontId="41" fillId="0" borderId="2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13" fontId="1" fillId="0" borderId="0" xfId="0" applyNumberFormat="1" applyFont="1" applyBorder="1" applyAlignment="1">
      <alignment vertical="center"/>
    </xf>
    <xf numFmtId="13" fontId="0" fillId="33" borderId="13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72" fontId="0" fillId="0" borderId="13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center" vertical="center"/>
    </xf>
    <xf numFmtId="172" fontId="2" fillId="33" borderId="13" xfId="0" applyNumberFormat="1" applyFont="1" applyFill="1" applyBorder="1" applyAlignment="1">
      <alignment horizontal="left" vertical="center"/>
    </xf>
    <xf numFmtId="172" fontId="0" fillId="33" borderId="13" xfId="0" applyNumberFormat="1" applyFont="1" applyFill="1" applyBorder="1" applyAlignment="1">
      <alignment horizontal="right" vertical="center"/>
    </xf>
    <xf numFmtId="172" fontId="0" fillId="33" borderId="13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 wrapText="1"/>
    </xf>
    <xf numFmtId="1" fontId="0" fillId="33" borderId="15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right" vertical="center" wrapText="1"/>
    </xf>
    <xf numFmtId="1" fontId="0" fillId="0" borderId="26" xfId="0" applyNumberFormat="1" applyFont="1" applyFill="1" applyBorder="1" applyAlignment="1">
      <alignment horizontal="right" vertical="center" wrapText="1"/>
    </xf>
    <xf numFmtId="1" fontId="0" fillId="0" borderId="12" xfId="0" applyNumberFormat="1" applyFont="1" applyFill="1" applyBorder="1" applyAlignment="1">
      <alignment horizontal="right" vertical="center"/>
    </xf>
    <xf numFmtId="1" fontId="0" fillId="33" borderId="19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29" xfId="0" applyNumberFormat="1" applyFont="1" applyFill="1" applyBorder="1" applyAlignment="1">
      <alignment horizontal="right" vertical="center" wrapText="1"/>
    </xf>
    <xf numFmtId="1" fontId="0" fillId="0" borderId="30" xfId="0" applyNumberFormat="1" applyFont="1" applyFill="1" applyBorder="1" applyAlignment="1">
      <alignment horizontal="right" vertical="center" wrapText="1"/>
    </xf>
    <xf numFmtId="1" fontId="0" fillId="0" borderId="31" xfId="0" applyNumberFormat="1" applyFont="1" applyFill="1" applyBorder="1" applyAlignment="1">
      <alignment horizontal="right" vertical="center" wrapText="1"/>
    </xf>
    <xf numFmtId="1" fontId="0" fillId="0" borderId="32" xfId="0" applyNumberFormat="1" applyFont="1" applyFill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0" fillId="33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1" fontId="0" fillId="33" borderId="13" xfId="0" applyNumberFormat="1" applyFont="1" applyFill="1" applyBorder="1" applyAlignment="1">
      <alignment horizontal="right" vertical="center"/>
    </xf>
    <xf numFmtId="172" fontId="0" fillId="33" borderId="16" xfId="0" applyNumberFormat="1" applyFont="1" applyFill="1" applyBorder="1" applyAlignment="1">
      <alignment horizontal="center" vertical="center" wrapText="1"/>
    </xf>
    <xf numFmtId="172" fontId="0" fillId="0" borderId="0" xfId="0" applyNumberFormat="1" applyBorder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72" fontId="0" fillId="33" borderId="13" xfId="0" applyNumberFormat="1" applyFont="1" applyFill="1" applyBorder="1" applyAlignment="1">
      <alignment horizontal="center" vertical="center" wrapText="1"/>
    </xf>
    <xf numFmtId="172" fontId="0" fillId="33" borderId="33" xfId="0" applyNumberFormat="1" applyFont="1" applyFill="1" applyBorder="1" applyAlignment="1">
      <alignment horizontal="center" vertical="center" wrapText="1"/>
    </xf>
    <xf numFmtId="2" fontId="0" fillId="33" borderId="30" xfId="0" applyNumberFormat="1" applyFont="1" applyFill="1" applyBorder="1" applyAlignment="1">
      <alignment horizontal="center" vertical="center" wrapText="1"/>
    </xf>
    <xf numFmtId="2" fontId="0" fillId="0" borderId="30" xfId="0" applyNumberFormat="1" applyFont="1" applyFill="1" applyBorder="1" applyAlignment="1">
      <alignment horizontal="right" vertical="center" wrapText="1"/>
    </xf>
    <xf numFmtId="2" fontId="0" fillId="0" borderId="30" xfId="0" applyNumberFormat="1" applyFont="1" applyFill="1" applyBorder="1" applyAlignment="1">
      <alignment horizontal="center" vertical="center"/>
    </xf>
    <xf numFmtId="2" fontId="0" fillId="33" borderId="30" xfId="0" applyNumberFormat="1" applyFont="1" applyFill="1" applyBorder="1" applyAlignment="1">
      <alignment horizontal="right" vertical="center"/>
    </xf>
    <xf numFmtId="13" fontId="2" fillId="0" borderId="34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right" vertical="center" wrapText="1"/>
    </xf>
    <xf numFmtId="2" fontId="0" fillId="0" borderId="34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172" fontId="0" fillId="0" borderId="35" xfId="0" applyNumberFormat="1" applyFill="1" applyBorder="1" applyAlignment="1">
      <alignment horizontal="right" vertical="center"/>
    </xf>
    <xf numFmtId="2" fontId="0" fillId="0" borderId="35" xfId="0" applyNumberFormat="1" applyFill="1" applyBorder="1" applyAlignment="1">
      <alignment horizontal="right" vertical="center"/>
    </xf>
    <xf numFmtId="2" fontId="0" fillId="0" borderId="36" xfId="0" applyNumberFormat="1" applyFill="1" applyBorder="1" applyAlignment="1">
      <alignment horizontal="right" vertical="center"/>
    </xf>
    <xf numFmtId="172" fontId="0" fillId="33" borderId="37" xfId="0" applyNumberFormat="1" applyFont="1" applyFill="1" applyBorder="1" applyAlignment="1">
      <alignment horizontal="center" vertical="center"/>
    </xf>
    <xf numFmtId="172" fontId="0" fillId="33" borderId="38" xfId="0" applyNumberFormat="1" applyFont="1" applyFill="1" applyBorder="1" applyAlignment="1">
      <alignment horizontal="right" vertical="center"/>
    </xf>
    <xf numFmtId="2" fontId="0" fillId="33" borderId="38" xfId="0" applyNumberFormat="1" applyFont="1" applyFill="1" applyBorder="1" applyAlignment="1">
      <alignment horizontal="right" vertical="center"/>
    </xf>
    <xf numFmtId="2" fontId="0" fillId="33" borderId="39" xfId="0" applyNumberFormat="1" applyFont="1" applyFill="1" applyBorder="1" applyAlignment="1">
      <alignment horizontal="right" vertical="center"/>
    </xf>
    <xf numFmtId="2" fontId="0" fillId="33" borderId="40" xfId="0" applyNumberFormat="1" applyFont="1" applyFill="1" applyBorder="1" applyAlignment="1">
      <alignment horizontal="right" vertical="center"/>
    </xf>
    <xf numFmtId="2" fontId="0" fillId="33" borderId="41" xfId="0" applyNumberFormat="1" applyFont="1" applyFill="1" applyBorder="1" applyAlignment="1">
      <alignment horizontal="right" vertical="center"/>
    </xf>
    <xf numFmtId="172" fontId="0" fillId="0" borderId="23" xfId="0" applyNumberFormat="1" applyFont="1" applyFill="1" applyBorder="1" applyAlignment="1">
      <alignment horizontal="right" vertical="center" wrapText="1"/>
    </xf>
    <xf numFmtId="2" fontId="0" fillId="0" borderId="23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vertical="center" wrapText="1"/>
    </xf>
    <xf numFmtId="2" fontId="4" fillId="0" borderId="42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 horizontal="right" vertical="center" wrapText="1"/>
    </xf>
    <xf numFmtId="2" fontId="4" fillId="0" borderId="43" xfId="0" applyNumberFormat="1" applyFont="1" applyFill="1" applyBorder="1" applyAlignment="1">
      <alignment horizontal="center" vertical="center"/>
    </xf>
    <xf numFmtId="2" fontId="4" fillId="0" borderId="43" xfId="0" applyNumberFormat="1" applyFont="1" applyFill="1" applyBorder="1" applyAlignment="1">
      <alignment horizontal="center" vertical="center" wrapText="1"/>
    </xf>
    <xf numFmtId="2" fontId="0" fillId="0" borderId="44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right" vertical="center" wrapText="1"/>
    </xf>
    <xf numFmtId="2" fontId="0" fillId="0" borderId="48" xfId="0" applyNumberFormat="1" applyFont="1" applyFill="1" applyBorder="1" applyAlignment="1">
      <alignment horizontal="right" vertical="center" wrapText="1"/>
    </xf>
    <xf numFmtId="2" fontId="0" fillId="0" borderId="35" xfId="0" applyNumberFormat="1" applyFont="1" applyFill="1" applyBorder="1" applyAlignment="1">
      <alignment horizontal="right" vertical="center" wrapText="1"/>
    </xf>
    <xf numFmtId="2" fontId="0" fillId="0" borderId="36" xfId="0" applyNumberFormat="1" applyFont="1" applyFill="1" applyBorder="1" applyAlignment="1">
      <alignment horizontal="right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13" fontId="2" fillId="0" borderId="30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5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51"/>
  <sheetViews>
    <sheetView tabSelected="1" view="pageLayout" zoomScaleSheetLayoutView="115" workbookViewId="0" topLeftCell="A43">
      <selection activeCell="G60" sqref="G59:G60"/>
    </sheetView>
  </sheetViews>
  <sheetFormatPr defaultColWidth="9.140625" defaultRowHeight="12.75"/>
  <cols>
    <col min="1" max="1" width="25.7109375" style="1" customWidth="1"/>
    <col min="2" max="2" width="9.7109375" style="59" customWidth="1"/>
    <col min="3" max="3" width="12.28125" style="3" customWidth="1"/>
    <col min="4" max="5" width="8.7109375" style="71" customWidth="1"/>
    <col min="6" max="7" width="4.7109375" style="2" customWidth="1"/>
    <col min="8" max="8" width="12.28125" style="3" customWidth="1"/>
    <col min="9" max="10" width="8.7109375" style="71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31" s="6" customFormat="1" ht="13.5" thickBot="1">
      <c r="A1" s="113" t="s">
        <v>36</v>
      </c>
      <c r="B1" s="113"/>
      <c r="C1" s="114" t="s">
        <v>14</v>
      </c>
      <c r="D1" s="115"/>
      <c r="E1" s="115"/>
      <c r="F1" s="115"/>
      <c r="G1" s="115"/>
      <c r="H1" s="115"/>
      <c r="I1" s="115"/>
      <c r="J1" s="115"/>
      <c r="K1" s="115"/>
      <c r="L1" s="115"/>
      <c r="M1" s="116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13" ht="13.5" thickBot="1">
      <c r="A2" s="113"/>
      <c r="B2" s="113"/>
      <c r="C2" s="111" t="s">
        <v>0</v>
      </c>
      <c r="D2" s="111"/>
      <c r="E2" s="111"/>
      <c r="F2" s="111"/>
      <c r="G2" s="111"/>
      <c r="H2" s="112" t="s">
        <v>1</v>
      </c>
      <c r="I2" s="112"/>
      <c r="J2" s="112"/>
      <c r="K2" s="112"/>
      <c r="L2" s="112"/>
      <c r="M2" s="112"/>
    </row>
    <row r="3" spans="1:14" ht="39" thickBot="1">
      <c r="A3" s="15" t="s">
        <v>2</v>
      </c>
      <c r="B3" s="54" t="s">
        <v>3</v>
      </c>
      <c r="C3" s="17" t="s">
        <v>4</v>
      </c>
      <c r="D3" s="69" t="s">
        <v>5</v>
      </c>
      <c r="E3" s="69" t="s">
        <v>6</v>
      </c>
      <c r="F3" s="18" t="s">
        <v>7</v>
      </c>
      <c r="G3" s="16" t="s">
        <v>8</v>
      </c>
      <c r="H3" s="17" t="s">
        <v>9</v>
      </c>
      <c r="I3" s="73" t="s">
        <v>5</v>
      </c>
      <c r="J3" s="69" t="s">
        <v>10</v>
      </c>
      <c r="K3" s="18" t="s">
        <v>7</v>
      </c>
      <c r="L3" s="19" t="s">
        <v>8</v>
      </c>
      <c r="M3" s="19" t="s">
        <v>11</v>
      </c>
      <c r="N3" s="5"/>
    </row>
    <row r="4" spans="1:13" ht="12.75">
      <c r="A4" s="26" t="s">
        <v>30</v>
      </c>
      <c r="B4" s="55">
        <v>517</v>
      </c>
      <c r="C4" s="27" t="s">
        <v>44</v>
      </c>
      <c r="D4" s="28">
        <v>109.96</v>
      </c>
      <c r="E4" s="36">
        <f>D4*3</f>
        <v>329.88</v>
      </c>
      <c r="F4" s="29">
        <f>D4/B4</f>
        <v>0.21268858800773693</v>
      </c>
      <c r="G4" s="30">
        <f>E4/B4</f>
        <v>0.6380657640232108</v>
      </c>
      <c r="H4" s="26" t="s">
        <v>37</v>
      </c>
      <c r="I4" s="93">
        <v>129</v>
      </c>
      <c r="J4" s="93">
        <v>334</v>
      </c>
      <c r="K4" s="94">
        <f>I4/B4</f>
        <v>0.2495164410058027</v>
      </c>
      <c r="L4" s="95">
        <f>J4/B4</f>
        <v>0.6460348162475822</v>
      </c>
      <c r="M4" s="96" t="s">
        <v>60</v>
      </c>
    </row>
    <row r="5" spans="1:13" ht="12.75">
      <c r="A5" s="31" t="s">
        <v>16</v>
      </c>
      <c r="B5" s="56">
        <v>302</v>
      </c>
      <c r="C5" s="37" t="s">
        <v>48</v>
      </c>
      <c r="D5" s="33"/>
      <c r="E5" s="33"/>
      <c r="F5" s="34"/>
      <c r="G5" s="35"/>
      <c r="H5" s="31" t="s">
        <v>38</v>
      </c>
      <c r="I5" s="97">
        <v>102</v>
      </c>
      <c r="J5" s="97">
        <f>I5*3</f>
        <v>306</v>
      </c>
      <c r="K5" s="98">
        <f>I5/B5</f>
        <v>0.33774834437086093</v>
      </c>
      <c r="L5" s="99">
        <f>J5/B5</f>
        <v>1.0132450331125828</v>
      </c>
      <c r="M5" s="100" t="s">
        <v>60</v>
      </c>
    </row>
    <row r="6" spans="1:13" ht="12.75">
      <c r="A6" s="31" t="s">
        <v>17</v>
      </c>
      <c r="B6" s="56">
        <v>293</v>
      </c>
      <c r="C6" s="32" t="s">
        <v>44</v>
      </c>
      <c r="D6" s="33">
        <v>131.53</v>
      </c>
      <c r="E6" s="33">
        <f aca="true" t="shared" si="0" ref="E6:E13">D6*3</f>
        <v>394.59000000000003</v>
      </c>
      <c r="F6" s="34">
        <f aca="true" t="shared" si="1" ref="F6:F14">D6/B6</f>
        <v>0.44890784982935156</v>
      </c>
      <c r="G6" s="35">
        <f aca="true" t="shared" si="2" ref="G6:G14">E6/B6</f>
        <v>1.3467235494880547</v>
      </c>
      <c r="H6" s="32" t="s">
        <v>44</v>
      </c>
      <c r="I6" s="33">
        <v>131.53</v>
      </c>
      <c r="J6" s="33">
        <f>I6*3</f>
        <v>394.59000000000003</v>
      </c>
      <c r="K6" s="34">
        <f>I6/B6</f>
        <v>0.44890784982935156</v>
      </c>
      <c r="L6" s="35">
        <f>J6/B6</f>
        <v>1.3467235494880547</v>
      </c>
      <c r="M6" s="100" t="s">
        <v>61</v>
      </c>
    </row>
    <row r="7" spans="1:13" ht="12.75">
      <c r="A7" s="31" t="s">
        <v>18</v>
      </c>
      <c r="B7" s="56">
        <v>764</v>
      </c>
      <c r="C7" s="38" t="s">
        <v>49</v>
      </c>
      <c r="D7" s="33">
        <v>109.41</v>
      </c>
      <c r="E7" s="33">
        <f>D7*2</f>
        <v>218.82</v>
      </c>
      <c r="F7" s="34">
        <f t="shared" si="1"/>
        <v>0.1432068062827225</v>
      </c>
      <c r="G7" s="35">
        <f t="shared" si="2"/>
        <v>0.286413612565445</v>
      </c>
      <c r="H7" s="31" t="s">
        <v>37</v>
      </c>
      <c r="I7" s="97">
        <v>145</v>
      </c>
      <c r="J7" s="97">
        <v>364</v>
      </c>
      <c r="K7" s="98">
        <f aca="true" t="shared" si="3" ref="K7:K13">I7/B7</f>
        <v>0.18979057591623036</v>
      </c>
      <c r="L7" s="99">
        <f aca="true" t="shared" si="4" ref="L7:L13">J7/B7</f>
        <v>0.47643979057591623</v>
      </c>
      <c r="M7" s="100" t="s">
        <v>60</v>
      </c>
    </row>
    <row r="8" spans="1:13" ht="12.75">
      <c r="A8" s="31" t="s">
        <v>19</v>
      </c>
      <c r="B8" s="56">
        <v>301</v>
      </c>
      <c r="C8" s="32" t="s">
        <v>44</v>
      </c>
      <c r="D8" s="33">
        <v>119.01</v>
      </c>
      <c r="E8" s="33">
        <f t="shared" si="0"/>
        <v>357.03000000000003</v>
      </c>
      <c r="F8" s="34">
        <f t="shared" si="1"/>
        <v>0.3953820598006645</v>
      </c>
      <c r="G8" s="35">
        <f t="shared" si="2"/>
        <v>1.1861461794019934</v>
      </c>
      <c r="H8" s="32" t="s">
        <v>44</v>
      </c>
      <c r="I8" s="33">
        <v>119.01</v>
      </c>
      <c r="J8" s="33">
        <f>I8*3</f>
        <v>357.03000000000003</v>
      </c>
      <c r="K8" s="98">
        <f t="shared" si="3"/>
        <v>0.3953820598006645</v>
      </c>
      <c r="L8" s="99">
        <f t="shared" si="4"/>
        <v>1.1861461794019934</v>
      </c>
      <c r="M8" s="100" t="s">
        <v>61</v>
      </c>
    </row>
    <row r="9" spans="1:13" ht="12.75">
      <c r="A9" s="31" t="s">
        <v>20</v>
      </c>
      <c r="B9" s="56">
        <v>168</v>
      </c>
      <c r="C9" s="38" t="s">
        <v>50</v>
      </c>
      <c r="D9" s="33">
        <v>56.14</v>
      </c>
      <c r="E9" s="33">
        <f>D9</f>
        <v>56.14</v>
      </c>
      <c r="F9" s="34">
        <f t="shared" si="1"/>
        <v>0.33416666666666667</v>
      </c>
      <c r="G9" s="35">
        <f t="shared" si="2"/>
        <v>0.33416666666666667</v>
      </c>
      <c r="H9" s="31" t="s">
        <v>39</v>
      </c>
      <c r="I9" s="97">
        <v>70</v>
      </c>
      <c r="J9" s="97">
        <f>I9*2</f>
        <v>140</v>
      </c>
      <c r="K9" s="98">
        <f t="shared" si="3"/>
        <v>0.4166666666666667</v>
      </c>
      <c r="L9" s="99">
        <f t="shared" si="4"/>
        <v>0.8333333333333334</v>
      </c>
      <c r="M9" s="100" t="s">
        <v>60</v>
      </c>
    </row>
    <row r="10" spans="1:13" ht="12.75">
      <c r="A10" s="31" t="s">
        <v>31</v>
      </c>
      <c r="B10" s="56">
        <v>177</v>
      </c>
      <c r="C10" s="39"/>
      <c r="D10" s="33"/>
      <c r="E10" s="33"/>
      <c r="F10" s="34"/>
      <c r="G10" s="35"/>
      <c r="H10" s="31" t="s">
        <v>34</v>
      </c>
      <c r="I10" s="97">
        <v>70</v>
      </c>
      <c r="J10" s="97">
        <v>280</v>
      </c>
      <c r="K10" s="98">
        <f t="shared" si="3"/>
        <v>0.3954802259887006</v>
      </c>
      <c r="L10" s="99">
        <f t="shared" si="4"/>
        <v>1.5819209039548023</v>
      </c>
      <c r="M10" s="100" t="s">
        <v>60</v>
      </c>
    </row>
    <row r="11" spans="1:13" ht="25.5">
      <c r="A11" s="31" t="s">
        <v>21</v>
      </c>
      <c r="B11" s="56">
        <v>503</v>
      </c>
      <c r="C11" s="39" t="s">
        <v>51</v>
      </c>
      <c r="D11" s="33">
        <v>127.71</v>
      </c>
      <c r="E11" s="33">
        <f t="shared" si="0"/>
        <v>383.13</v>
      </c>
      <c r="F11" s="34">
        <f t="shared" si="1"/>
        <v>0.25389662027833</v>
      </c>
      <c r="G11" s="35">
        <f t="shared" si="2"/>
        <v>0.76168986083499</v>
      </c>
      <c r="H11" s="31" t="s">
        <v>40</v>
      </c>
      <c r="I11" s="97">
        <v>232</v>
      </c>
      <c r="J11" s="97">
        <v>696</v>
      </c>
      <c r="K11" s="98">
        <f t="shared" si="3"/>
        <v>0.46123260437375746</v>
      </c>
      <c r="L11" s="99">
        <f t="shared" si="4"/>
        <v>1.3836978131212723</v>
      </c>
      <c r="M11" s="100" t="s">
        <v>60</v>
      </c>
    </row>
    <row r="12" spans="1:13" ht="12.75">
      <c r="A12" s="31" t="s">
        <v>22</v>
      </c>
      <c r="B12" s="56">
        <v>408</v>
      </c>
      <c r="C12" s="39"/>
      <c r="D12" s="33"/>
      <c r="E12" s="33"/>
      <c r="F12" s="34"/>
      <c r="G12" s="35"/>
      <c r="H12" s="31" t="s">
        <v>41</v>
      </c>
      <c r="I12" s="97">
        <v>152</v>
      </c>
      <c r="J12" s="97">
        <f>I12*3</f>
        <v>456</v>
      </c>
      <c r="K12" s="98">
        <f t="shared" si="3"/>
        <v>0.37254901960784315</v>
      </c>
      <c r="L12" s="99">
        <f t="shared" si="4"/>
        <v>1.1176470588235294</v>
      </c>
      <c r="M12" s="100" t="s">
        <v>60</v>
      </c>
    </row>
    <row r="13" spans="1:13" ht="12.75">
      <c r="A13" s="31" t="s">
        <v>33</v>
      </c>
      <c r="B13" s="56">
        <v>380</v>
      </c>
      <c r="C13" s="39" t="s">
        <v>44</v>
      </c>
      <c r="D13" s="33">
        <v>106.25</v>
      </c>
      <c r="E13" s="33">
        <f t="shared" si="0"/>
        <v>318.75</v>
      </c>
      <c r="F13" s="34">
        <f t="shared" si="1"/>
        <v>0.27960526315789475</v>
      </c>
      <c r="G13" s="35">
        <f t="shared" si="2"/>
        <v>0.8388157894736842</v>
      </c>
      <c r="H13" s="31" t="s">
        <v>42</v>
      </c>
      <c r="I13" s="97">
        <v>117</v>
      </c>
      <c r="J13" s="97">
        <v>329</v>
      </c>
      <c r="K13" s="98">
        <f t="shared" si="3"/>
        <v>0.3078947368421053</v>
      </c>
      <c r="L13" s="99">
        <f t="shared" si="4"/>
        <v>0.8657894736842106</v>
      </c>
      <c r="M13" s="100" t="s">
        <v>60</v>
      </c>
    </row>
    <row r="14" spans="1:13" ht="12.75">
      <c r="A14" s="31" t="s">
        <v>23</v>
      </c>
      <c r="B14" s="56">
        <v>529</v>
      </c>
      <c r="C14" s="39" t="s">
        <v>39</v>
      </c>
      <c r="D14" s="33">
        <v>68.53</v>
      </c>
      <c r="E14" s="33">
        <f>D14*2</f>
        <v>137.06</v>
      </c>
      <c r="F14" s="34">
        <f t="shared" si="1"/>
        <v>0.12954631379962192</v>
      </c>
      <c r="G14" s="35">
        <f t="shared" si="2"/>
        <v>0.25909262759924384</v>
      </c>
      <c r="H14" s="106" t="s">
        <v>34</v>
      </c>
      <c r="I14" s="97">
        <f>B14*K14</f>
        <v>211.60000000000002</v>
      </c>
      <c r="J14" s="97">
        <f>B14*L14</f>
        <v>846.4000000000001</v>
      </c>
      <c r="K14" s="98">
        <v>0.4</v>
      </c>
      <c r="L14" s="99">
        <v>1.6</v>
      </c>
      <c r="M14" s="100" t="s">
        <v>56</v>
      </c>
    </row>
    <row r="15" spans="1:13" ht="12.75">
      <c r="A15" s="31" t="s">
        <v>24</v>
      </c>
      <c r="B15" s="56">
        <v>212</v>
      </c>
      <c r="C15" s="32" t="s">
        <v>52</v>
      </c>
      <c r="D15" s="33">
        <v>98.52</v>
      </c>
      <c r="E15" s="33">
        <f>D15*4</f>
        <v>394.08</v>
      </c>
      <c r="F15" s="34">
        <f>D15/B15</f>
        <v>0.46471698113207544</v>
      </c>
      <c r="G15" s="35">
        <f>E15/B15</f>
        <v>1.8588679245283017</v>
      </c>
      <c r="H15" s="32" t="s">
        <v>52</v>
      </c>
      <c r="I15" s="33">
        <v>98.52</v>
      </c>
      <c r="J15" s="33">
        <f>I15*4</f>
        <v>394.08</v>
      </c>
      <c r="K15" s="34">
        <f>I15/B15</f>
        <v>0.46471698113207544</v>
      </c>
      <c r="L15" s="35">
        <f>J15/B15</f>
        <v>1.8588679245283017</v>
      </c>
      <c r="M15" s="100" t="s">
        <v>61</v>
      </c>
    </row>
    <row r="16" spans="1:13" ht="12.75" customHeight="1" thickBot="1">
      <c r="A16" s="9"/>
      <c r="B16" s="57"/>
      <c r="C16" s="9"/>
      <c r="D16" s="10"/>
      <c r="E16" s="10"/>
      <c r="F16" s="11"/>
      <c r="G16" s="12"/>
      <c r="H16" s="9"/>
      <c r="I16" s="10"/>
      <c r="J16" s="10"/>
      <c r="K16" s="11"/>
      <c r="L16" s="12"/>
      <c r="M16" s="102"/>
    </row>
    <row r="17" spans="1:13" ht="13.5" thickBot="1">
      <c r="A17" s="20" t="s">
        <v>12</v>
      </c>
      <c r="B17" s="58">
        <f>SUM(B4:B16)</f>
        <v>4554</v>
      </c>
      <c r="C17" s="20" t="s">
        <v>13</v>
      </c>
      <c r="D17" s="21">
        <f>SUM(D4:D16)</f>
        <v>927.06</v>
      </c>
      <c r="E17" s="22">
        <f>SUM(E4:E16)</f>
        <v>2589.48</v>
      </c>
      <c r="F17" s="23">
        <f>D17/B17</f>
        <v>0.20357048748353096</v>
      </c>
      <c r="G17" s="24">
        <f>E17/B17</f>
        <v>0.5686166007905138</v>
      </c>
      <c r="H17" s="20" t="s">
        <v>13</v>
      </c>
      <c r="I17" s="21">
        <f>SUM(I4:I16)</f>
        <v>1577.6599999999999</v>
      </c>
      <c r="J17" s="22">
        <f>SUM(J4:J16)</f>
        <v>4897.1</v>
      </c>
      <c r="K17" s="23">
        <f>I17/B17</f>
        <v>0.3464339042599912</v>
      </c>
      <c r="L17" s="24">
        <f>J17/B17</f>
        <v>1.075340360122969</v>
      </c>
      <c r="M17" s="24"/>
    </row>
    <row r="20" spans="4:13" ht="12.75">
      <c r="D20" s="70"/>
      <c r="E20" s="70"/>
      <c r="F20" s="7"/>
      <c r="G20" s="7"/>
      <c r="H20" s="8"/>
      <c r="I20" s="70"/>
      <c r="J20" s="70"/>
      <c r="K20" s="7"/>
      <c r="L20" s="7"/>
      <c r="M20" s="7"/>
    </row>
    <row r="21" ht="13.5" thickBot="1"/>
    <row r="22" spans="1:13" ht="13.5" customHeight="1" thickBot="1">
      <c r="A22" s="122" t="s">
        <v>54</v>
      </c>
      <c r="B22" s="122"/>
      <c r="C22" s="114" t="s">
        <v>14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13" ht="13.5" thickBot="1">
      <c r="A23" s="122"/>
      <c r="B23" s="122"/>
      <c r="C23" s="111" t="s">
        <v>0</v>
      </c>
      <c r="D23" s="111"/>
      <c r="E23" s="111"/>
      <c r="F23" s="111"/>
      <c r="G23" s="111"/>
      <c r="H23" s="112" t="s">
        <v>1</v>
      </c>
      <c r="I23" s="112"/>
      <c r="J23" s="112"/>
      <c r="K23" s="112"/>
      <c r="L23" s="112"/>
      <c r="M23" s="112"/>
    </row>
    <row r="24" spans="1:13" ht="39" thickBot="1">
      <c r="A24" s="15" t="s">
        <v>2</v>
      </c>
      <c r="B24" s="54" t="s">
        <v>3</v>
      </c>
      <c r="C24" s="17" t="s">
        <v>4</v>
      </c>
      <c r="D24" s="69" t="s">
        <v>5</v>
      </c>
      <c r="E24" s="69" t="s">
        <v>6</v>
      </c>
      <c r="F24" s="18" t="s">
        <v>7</v>
      </c>
      <c r="G24" s="16" t="s">
        <v>8</v>
      </c>
      <c r="H24" s="17" t="s">
        <v>9</v>
      </c>
      <c r="I24" s="73" t="s">
        <v>5</v>
      </c>
      <c r="J24" s="69" t="s">
        <v>10</v>
      </c>
      <c r="K24" s="18" t="s">
        <v>7</v>
      </c>
      <c r="L24" s="19" t="s">
        <v>8</v>
      </c>
      <c r="M24" s="19" t="s">
        <v>11</v>
      </c>
    </row>
    <row r="25" spans="1:13" ht="12.75">
      <c r="A25" s="26" t="s">
        <v>15</v>
      </c>
      <c r="B25" s="60">
        <v>1570</v>
      </c>
      <c r="C25" s="27"/>
      <c r="D25" s="28"/>
      <c r="E25" s="28"/>
      <c r="F25" s="29"/>
      <c r="G25" s="30"/>
      <c r="H25" s="103" t="s">
        <v>43</v>
      </c>
      <c r="I25" s="93">
        <f aca="true" t="shared" si="5" ref="I25:I30">K25*B25</f>
        <v>785</v>
      </c>
      <c r="J25" s="93">
        <f aca="true" t="shared" si="6" ref="J25:J30">L25*B25</f>
        <v>3925</v>
      </c>
      <c r="K25" s="107">
        <v>0.5</v>
      </c>
      <c r="L25" s="108">
        <v>2.5</v>
      </c>
      <c r="M25" s="96" t="s">
        <v>56</v>
      </c>
    </row>
    <row r="26" spans="1:13" ht="22.5">
      <c r="A26" s="31" t="s">
        <v>29</v>
      </c>
      <c r="B26" s="61">
        <v>3228</v>
      </c>
      <c r="C26" s="32"/>
      <c r="D26" s="33"/>
      <c r="E26" s="33"/>
      <c r="F26" s="34"/>
      <c r="G26" s="35"/>
      <c r="H26" s="104" t="s">
        <v>43</v>
      </c>
      <c r="I26" s="97">
        <f t="shared" si="5"/>
        <v>1614</v>
      </c>
      <c r="J26" s="97">
        <f t="shared" si="6"/>
        <v>8070</v>
      </c>
      <c r="K26" s="109">
        <v>0.5</v>
      </c>
      <c r="L26" s="110">
        <v>2.5</v>
      </c>
      <c r="M26" s="101" t="s">
        <v>57</v>
      </c>
    </row>
    <row r="27" spans="1:13" ht="12.75">
      <c r="A27" s="31" t="s">
        <v>32</v>
      </c>
      <c r="B27" s="61">
        <v>1694</v>
      </c>
      <c r="C27" s="32"/>
      <c r="D27" s="33"/>
      <c r="E27" s="33"/>
      <c r="F27" s="34"/>
      <c r="G27" s="35"/>
      <c r="H27" s="104" t="s">
        <v>43</v>
      </c>
      <c r="I27" s="97">
        <f t="shared" si="5"/>
        <v>847</v>
      </c>
      <c r="J27" s="97">
        <f t="shared" si="6"/>
        <v>4235</v>
      </c>
      <c r="K27" s="109">
        <v>0.5</v>
      </c>
      <c r="L27" s="110">
        <v>2.5</v>
      </c>
      <c r="M27" s="100" t="s">
        <v>56</v>
      </c>
    </row>
    <row r="28" spans="1:13" ht="12.75">
      <c r="A28" s="31" t="s">
        <v>25</v>
      </c>
      <c r="B28" s="61">
        <v>420</v>
      </c>
      <c r="C28" s="32" t="s">
        <v>53</v>
      </c>
      <c r="D28" s="33">
        <v>217.35</v>
      </c>
      <c r="E28" s="33">
        <v>373.15</v>
      </c>
      <c r="F28" s="34">
        <f>D28/B28</f>
        <v>0.5175</v>
      </c>
      <c r="G28" s="35">
        <f>E28/B28</f>
        <v>0.8884523809523809</v>
      </c>
      <c r="H28" s="104" t="s">
        <v>43</v>
      </c>
      <c r="I28" s="97">
        <f t="shared" si="5"/>
        <v>210</v>
      </c>
      <c r="J28" s="97">
        <f t="shared" si="6"/>
        <v>1050</v>
      </c>
      <c r="K28" s="109">
        <v>0.5</v>
      </c>
      <c r="L28" s="110">
        <v>2.5</v>
      </c>
      <c r="M28" s="100" t="s">
        <v>56</v>
      </c>
    </row>
    <row r="29" spans="1:13" ht="12.75">
      <c r="A29" s="31" t="s">
        <v>26</v>
      </c>
      <c r="B29" s="61">
        <v>468</v>
      </c>
      <c r="C29" s="32"/>
      <c r="D29" s="33"/>
      <c r="E29" s="33"/>
      <c r="F29" s="34"/>
      <c r="G29" s="35"/>
      <c r="H29" s="104" t="s">
        <v>43</v>
      </c>
      <c r="I29" s="97">
        <f t="shared" si="5"/>
        <v>234</v>
      </c>
      <c r="J29" s="97">
        <f t="shared" si="6"/>
        <v>1170</v>
      </c>
      <c r="K29" s="98">
        <v>0.5</v>
      </c>
      <c r="L29" s="99">
        <v>2.5</v>
      </c>
      <c r="M29" s="100" t="s">
        <v>56</v>
      </c>
    </row>
    <row r="30" spans="1:13" ht="12.75">
      <c r="A30" s="31" t="s">
        <v>27</v>
      </c>
      <c r="B30" s="61">
        <v>341</v>
      </c>
      <c r="C30" s="32" t="s">
        <v>49</v>
      </c>
      <c r="D30" s="33">
        <v>94.13</v>
      </c>
      <c r="E30" s="33">
        <f>D30*2</f>
        <v>188.26</v>
      </c>
      <c r="F30" s="34">
        <f>D30/B30</f>
        <v>0.27604105571847504</v>
      </c>
      <c r="G30" s="35">
        <f>E30/B30</f>
        <v>0.5520821114369501</v>
      </c>
      <c r="H30" s="104" t="s">
        <v>43</v>
      </c>
      <c r="I30" s="97">
        <f t="shared" si="5"/>
        <v>170.5</v>
      </c>
      <c r="J30" s="97">
        <f t="shared" si="6"/>
        <v>852.5</v>
      </c>
      <c r="K30" s="98">
        <v>0.5</v>
      </c>
      <c r="L30" s="99">
        <v>2.5</v>
      </c>
      <c r="M30" s="100" t="s">
        <v>56</v>
      </c>
    </row>
    <row r="31" spans="1:13" ht="12.75">
      <c r="A31" s="31" t="s">
        <v>28</v>
      </c>
      <c r="B31" s="61">
        <v>346</v>
      </c>
      <c r="C31" s="32"/>
      <c r="D31" s="33"/>
      <c r="E31" s="33"/>
      <c r="F31" s="34"/>
      <c r="G31" s="35"/>
      <c r="H31" s="104" t="s">
        <v>35</v>
      </c>
      <c r="I31" s="97">
        <v>96</v>
      </c>
      <c r="J31" s="97">
        <f>I31*3</f>
        <v>288</v>
      </c>
      <c r="K31" s="98">
        <f>I31/B31</f>
        <v>0.2774566473988439</v>
      </c>
      <c r="L31" s="99">
        <f>J31/B31</f>
        <v>0.8323699421965318</v>
      </c>
      <c r="M31" s="100" t="s">
        <v>60</v>
      </c>
    </row>
    <row r="32" spans="1:13" ht="12.75">
      <c r="A32" s="53" t="s">
        <v>58</v>
      </c>
      <c r="B32" s="62">
        <v>2337</v>
      </c>
      <c r="C32" s="32" t="s">
        <v>39</v>
      </c>
      <c r="D32" s="33">
        <v>163.2</v>
      </c>
      <c r="E32" s="33">
        <f>D32*2</f>
        <v>326.4</v>
      </c>
      <c r="F32" s="34">
        <f>D32/B32</f>
        <v>0.06983311938382541</v>
      </c>
      <c r="G32" s="35">
        <f>E32/B32</f>
        <v>0.13966623876765083</v>
      </c>
      <c r="H32" s="104" t="s">
        <v>43</v>
      </c>
      <c r="I32" s="97">
        <f>K32*B32</f>
        <v>1168.5</v>
      </c>
      <c r="J32" s="97">
        <f>L32*B32</f>
        <v>5842.5</v>
      </c>
      <c r="K32" s="109">
        <v>0.5</v>
      </c>
      <c r="L32" s="110">
        <v>2.5</v>
      </c>
      <c r="M32" s="100" t="s">
        <v>56</v>
      </c>
    </row>
    <row r="33" spans="1:13" ht="12.75">
      <c r="A33" s="53" t="s">
        <v>59</v>
      </c>
      <c r="B33" s="62">
        <v>1793</v>
      </c>
      <c r="C33" s="32"/>
      <c r="D33" s="33"/>
      <c r="E33" s="33"/>
      <c r="F33" s="34"/>
      <c r="G33" s="35"/>
      <c r="H33" s="104" t="s">
        <v>43</v>
      </c>
      <c r="I33" s="97">
        <f>K33*B33</f>
        <v>896.5</v>
      </c>
      <c r="J33" s="97">
        <f>L33*B33</f>
        <v>4482.5</v>
      </c>
      <c r="K33" s="109">
        <v>0.5</v>
      </c>
      <c r="L33" s="110">
        <v>2.5</v>
      </c>
      <c r="M33" s="100" t="s">
        <v>56</v>
      </c>
    </row>
    <row r="34" spans="1:13" ht="12.75" customHeight="1" thickBot="1">
      <c r="A34" s="9"/>
      <c r="B34" s="63"/>
      <c r="C34" s="83"/>
      <c r="D34" s="84"/>
      <c r="E34" s="84"/>
      <c r="F34" s="85"/>
      <c r="G34" s="86"/>
      <c r="H34" s="105"/>
      <c r="I34" s="84"/>
      <c r="J34" s="84"/>
      <c r="K34" s="85"/>
      <c r="L34" s="86"/>
      <c r="M34" s="102"/>
    </row>
    <row r="35" spans="1:13" ht="13.5" thickBot="1">
      <c r="A35" s="20" t="s">
        <v>12</v>
      </c>
      <c r="B35" s="58">
        <f>SUM(B25:B34)</f>
        <v>12197</v>
      </c>
      <c r="C35" s="87" t="s">
        <v>13</v>
      </c>
      <c r="D35" s="88">
        <f>SUM(D25:D34)</f>
        <v>474.68</v>
      </c>
      <c r="E35" s="88">
        <f>SUM(E25:E34)</f>
        <v>887.81</v>
      </c>
      <c r="F35" s="89">
        <f>D35/B35</f>
        <v>0.038917766663933755</v>
      </c>
      <c r="G35" s="91">
        <f>E35/B35</f>
        <v>0.07278921046158891</v>
      </c>
      <c r="H35" s="87" t="s">
        <v>13</v>
      </c>
      <c r="I35" s="88">
        <f>SUM(I25:I34)</f>
        <v>6021.5</v>
      </c>
      <c r="J35" s="88">
        <f>SUM(J25:J34)</f>
        <v>29915.5</v>
      </c>
      <c r="K35" s="89">
        <f>I35/B35</f>
        <v>0.4936869722062802</v>
      </c>
      <c r="L35" s="90">
        <f>J35/B35</f>
        <v>2.452693285234074</v>
      </c>
      <c r="M35" s="92"/>
    </row>
    <row r="36" spans="4:13" ht="12.75">
      <c r="D36" s="70"/>
      <c r="E36" s="70"/>
      <c r="F36" s="7"/>
      <c r="G36" s="7"/>
      <c r="H36" s="8"/>
      <c r="I36" s="70"/>
      <c r="J36" s="70"/>
      <c r="K36" s="7"/>
      <c r="L36" s="7"/>
      <c r="M36" s="7"/>
    </row>
    <row r="37" spans="4:14" ht="12.75">
      <c r="D37" s="70"/>
      <c r="E37" s="70"/>
      <c r="F37" s="7"/>
      <c r="G37" s="7"/>
      <c r="H37" s="8"/>
      <c r="I37" s="70"/>
      <c r="J37" s="70"/>
      <c r="K37" s="7"/>
      <c r="L37" s="7"/>
      <c r="M37" s="7"/>
      <c r="N37" s="5"/>
    </row>
    <row r="38" spans="1:13" ht="13.5" customHeight="1">
      <c r="A38" s="40"/>
      <c r="B38" s="64"/>
      <c r="C38" s="8"/>
      <c r="D38" s="70"/>
      <c r="E38" s="70"/>
      <c r="F38" s="7"/>
      <c r="G38" s="7"/>
      <c r="H38" s="8"/>
      <c r="I38" s="70"/>
      <c r="J38" s="70"/>
      <c r="K38" s="7"/>
      <c r="L38" s="7"/>
      <c r="M38" s="7"/>
    </row>
    <row r="39" spans="1:13" ht="13.5" customHeight="1">
      <c r="A39" s="123" t="s">
        <v>45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78"/>
    </row>
    <row r="40" spans="1:13" ht="12.75">
      <c r="A40" s="117"/>
      <c r="B40" s="118"/>
      <c r="C40" s="119" t="s">
        <v>0</v>
      </c>
      <c r="D40" s="120"/>
      <c r="E40" s="120"/>
      <c r="F40" s="120"/>
      <c r="G40" s="121"/>
      <c r="H40" s="125" t="s">
        <v>1</v>
      </c>
      <c r="I40" s="126"/>
      <c r="J40" s="126"/>
      <c r="K40" s="126"/>
      <c r="L40" s="126"/>
      <c r="M40" s="81"/>
    </row>
    <row r="41" spans="1:13" ht="38.25">
      <c r="A41" s="41"/>
      <c r="B41" s="65" t="s">
        <v>3</v>
      </c>
      <c r="C41" s="43" t="s">
        <v>4</v>
      </c>
      <c r="D41" s="72" t="s">
        <v>5</v>
      </c>
      <c r="E41" s="72" t="s">
        <v>6</v>
      </c>
      <c r="F41" s="42" t="s">
        <v>7</v>
      </c>
      <c r="G41" s="42" t="s">
        <v>8</v>
      </c>
      <c r="H41" s="43" t="s">
        <v>9</v>
      </c>
      <c r="I41" s="72" t="s">
        <v>5</v>
      </c>
      <c r="J41" s="72" t="s">
        <v>6</v>
      </c>
      <c r="K41" s="42" t="s">
        <v>7</v>
      </c>
      <c r="L41" s="74" t="s">
        <v>8</v>
      </c>
      <c r="M41" s="82"/>
    </row>
    <row r="42" spans="1:13" ht="25.5">
      <c r="A42" s="25" t="s">
        <v>47</v>
      </c>
      <c r="B42" s="66">
        <f aca="true" t="shared" si="7" ref="B42:L42">B17</f>
        <v>4554</v>
      </c>
      <c r="C42" s="44" t="str">
        <f t="shared" si="7"/>
        <v>/</v>
      </c>
      <c r="D42" s="14">
        <f t="shared" si="7"/>
        <v>927.06</v>
      </c>
      <c r="E42" s="14">
        <f t="shared" si="7"/>
        <v>2589.48</v>
      </c>
      <c r="F42" s="13">
        <f t="shared" si="7"/>
        <v>0.20357048748353096</v>
      </c>
      <c r="G42" s="13">
        <f t="shared" si="7"/>
        <v>0.5686166007905138</v>
      </c>
      <c r="H42" s="44" t="str">
        <f t="shared" si="7"/>
        <v>/</v>
      </c>
      <c r="I42" s="14">
        <f t="shared" si="7"/>
        <v>1577.6599999999999</v>
      </c>
      <c r="J42" s="14">
        <f t="shared" si="7"/>
        <v>4897.1</v>
      </c>
      <c r="K42" s="13">
        <f t="shared" si="7"/>
        <v>0.3464339042599912</v>
      </c>
      <c r="L42" s="75">
        <f t="shared" si="7"/>
        <v>1.075340360122969</v>
      </c>
      <c r="M42" s="79"/>
    </row>
    <row r="43" spans="1:13" ht="25.5">
      <c r="A43" s="25" t="s">
        <v>55</v>
      </c>
      <c r="B43" s="66">
        <f aca="true" t="shared" si="8" ref="B43:L43">B35</f>
        <v>12197</v>
      </c>
      <c r="C43" s="44" t="str">
        <f t="shared" si="8"/>
        <v>/</v>
      </c>
      <c r="D43" s="14">
        <f t="shared" si="8"/>
        <v>474.68</v>
      </c>
      <c r="E43" s="14">
        <f t="shared" si="8"/>
        <v>887.81</v>
      </c>
      <c r="F43" s="13">
        <f t="shared" si="8"/>
        <v>0.038917766663933755</v>
      </c>
      <c r="G43" s="13">
        <f t="shared" si="8"/>
        <v>0.07278921046158891</v>
      </c>
      <c r="H43" s="44" t="str">
        <f t="shared" si="8"/>
        <v>/</v>
      </c>
      <c r="I43" s="14">
        <f t="shared" si="8"/>
        <v>6021.5</v>
      </c>
      <c r="J43" s="14">
        <f t="shared" si="8"/>
        <v>29915.5</v>
      </c>
      <c r="K43" s="13">
        <f t="shared" si="8"/>
        <v>0.4936869722062802</v>
      </c>
      <c r="L43" s="75">
        <f t="shared" si="8"/>
        <v>2.452693285234074</v>
      </c>
      <c r="M43" s="79"/>
    </row>
    <row r="44" spans="1:13" ht="12.75">
      <c r="A44" s="45" t="s">
        <v>46</v>
      </c>
      <c r="B44" s="67">
        <f>B45-SUM(B42:B43)</f>
        <v>1003</v>
      </c>
      <c r="C44" s="46" t="s">
        <v>13</v>
      </c>
      <c r="D44" s="47" t="s">
        <v>13</v>
      </c>
      <c r="E44" s="47" t="s">
        <v>13</v>
      </c>
      <c r="F44" s="48" t="s">
        <v>13</v>
      </c>
      <c r="G44" s="48" t="s">
        <v>13</v>
      </c>
      <c r="H44" s="46" t="s">
        <v>13</v>
      </c>
      <c r="I44" s="47" t="s">
        <v>13</v>
      </c>
      <c r="J44" s="47" t="s">
        <v>13</v>
      </c>
      <c r="K44" s="48" t="s">
        <v>13</v>
      </c>
      <c r="L44" s="76" t="s">
        <v>13</v>
      </c>
      <c r="M44" s="80"/>
    </row>
    <row r="45" spans="1:13" ht="26.25" customHeight="1">
      <c r="A45" s="49" t="s">
        <v>12</v>
      </c>
      <c r="B45" s="68">
        <v>17754</v>
      </c>
      <c r="C45" s="51" t="s">
        <v>13</v>
      </c>
      <c r="D45" s="50">
        <f>SUM(D42:D44)</f>
        <v>1401.74</v>
      </c>
      <c r="E45" s="50">
        <f>SUM(E42:E44)</f>
        <v>3477.29</v>
      </c>
      <c r="F45" s="52">
        <f>D45/B45</f>
        <v>0.07895347527317788</v>
      </c>
      <c r="G45" s="52">
        <f>E45/B45</f>
        <v>0.19585952461417144</v>
      </c>
      <c r="H45" s="51" t="s">
        <v>13</v>
      </c>
      <c r="I45" s="50">
        <f>SUM(I42:I44)</f>
        <v>7599.16</v>
      </c>
      <c r="J45" s="50">
        <f>SUM(J42:J44)</f>
        <v>34812.6</v>
      </c>
      <c r="K45" s="52">
        <f>I45/B45</f>
        <v>0.4280252337501408</v>
      </c>
      <c r="L45" s="77">
        <f>J45/B45</f>
        <v>1.9608313619466036</v>
      </c>
      <c r="M45" s="80"/>
    </row>
    <row r="46" spans="4:13" ht="12.75">
      <c r="D46" s="70"/>
      <c r="E46" s="70"/>
      <c r="F46" s="7"/>
      <c r="G46" s="7"/>
      <c r="H46" s="8"/>
      <c r="I46" s="70"/>
      <c r="J46" s="70"/>
      <c r="K46" s="7"/>
      <c r="L46" s="7"/>
      <c r="M46" s="7"/>
    </row>
    <row r="47" spans="4:13" ht="12.75">
      <c r="D47" s="70"/>
      <c r="E47" s="70"/>
      <c r="F47" s="7"/>
      <c r="G47" s="7"/>
      <c r="H47" s="8"/>
      <c r="I47" s="70"/>
      <c r="J47" s="70"/>
      <c r="K47" s="7"/>
      <c r="L47" s="7"/>
      <c r="M47" s="7"/>
    </row>
    <row r="48" spans="4:13" ht="12.75">
      <c r="D48" s="70"/>
      <c r="E48" s="70"/>
      <c r="F48" s="7"/>
      <c r="G48" s="7"/>
      <c r="H48" s="8"/>
      <c r="I48" s="70"/>
      <c r="J48" s="70"/>
      <c r="K48" s="7"/>
      <c r="L48" s="7"/>
      <c r="M48" s="7"/>
    </row>
    <row r="49" spans="4:13" ht="12.75">
      <c r="D49" s="70"/>
      <c r="E49" s="70"/>
      <c r="F49" s="7"/>
      <c r="G49" s="7"/>
      <c r="H49" s="8"/>
      <c r="I49" s="70"/>
      <c r="J49" s="70"/>
      <c r="K49" s="7"/>
      <c r="L49" s="7"/>
      <c r="M49" s="7"/>
    </row>
    <row r="50" spans="4:13" ht="12.75">
      <c r="D50" s="70"/>
      <c r="E50" s="70"/>
      <c r="F50" s="7"/>
      <c r="G50" s="7"/>
      <c r="H50" s="8"/>
      <c r="I50" s="70"/>
      <c r="J50" s="70"/>
      <c r="K50" s="7"/>
      <c r="L50" s="7"/>
      <c r="M50" s="7"/>
    </row>
    <row r="51" spans="4:13" ht="12.75">
      <c r="D51" s="70"/>
      <c r="E51" s="70"/>
      <c r="F51" s="7"/>
      <c r="G51" s="7"/>
      <c r="H51" s="8"/>
      <c r="I51" s="70"/>
      <c r="J51" s="70"/>
      <c r="K51" s="7"/>
      <c r="L51" s="7"/>
      <c r="M51" s="7"/>
    </row>
  </sheetData>
  <sheetProtection selectLockedCells="1" selectUnlockedCells="1"/>
  <mergeCells count="12">
    <mergeCell ref="A40:B40"/>
    <mergeCell ref="C40:G40"/>
    <mergeCell ref="A22:B23"/>
    <mergeCell ref="C22:M22"/>
    <mergeCell ref="A39:L39"/>
    <mergeCell ref="H40:L40"/>
    <mergeCell ref="C23:G23"/>
    <mergeCell ref="H23:M23"/>
    <mergeCell ref="A1:B2"/>
    <mergeCell ref="C1:M1"/>
    <mergeCell ref="C2:G2"/>
    <mergeCell ref="H2:M2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2016-06-14T07:56:19Z</cp:lastPrinted>
  <dcterms:created xsi:type="dcterms:W3CDTF">2015-07-31T11:57:19Z</dcterms:created>
  <dcterms:modified xsi:type="dcterms:W3CDTF">2016-06-14T07:56:24Z</dcterms:modified>
  <cp:category/>
  <cp:version/>
  <cp:contentType/>
  <cp:contentStatus/>
</cp:coreProperties>
</file>