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35" sheetId="1" r:id="rId1"/>
  </sheets>
  <definedNames>
    <definedName name="_xlnm.Print_Area" localSheetId="0">'BLOK 35'!$A$1:$M$102</definedName>
  </definedNames>
  <calcPr fullCalcOnLoad="1"/>
</workbook>
</file>

<file path=xl/sharedStrings.xml><?xml version="1.0" encoding="utf-8"?>
<sst xmlns="http://schemas.openxmlformats.org/spreadsheetml/2006/main" count="340" uniqueCount="120">
  <si>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</si>
  <si>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</si>
  <si>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</si>
  <si>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</si>
  <si>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</si>
  <si>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</si>
  <si>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</si>
  <si>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</si>
  <si>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</si>
  <si>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</si>
  <si>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</si>
  <si>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</si>
  <si>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</si>
  <si>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</si>
  <si>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</si>
  <si>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P+1+Pk</t>
  </si>
  <si>
    <t>UP1</t>
  </si>
  <si>
    <t>UP2</t>
  </si>
  <si>
    <t>UP43</t>
  </si>
  <si>
    <t>UP11</t>
  </si>
  <si>
    <t>UP12</t>
  </si>
  <si>
    <t>UP13</t>
  </si>
  <si>
    <t>UP14</t>
  </si>
  <si>
    <t>UP15</t>
  </si>
  <si>
    <t>UP17</t>
  </si>
  <si>
    <t>UP18</t>
  </si>
  <si>
    <t>UP21</t>
  </si>
  <si>
    <t>UP22</t>
  </si>
  <si>
    <t>UP24</t>
  </si>
  <si>
    <t>UP26</t>
  </si>
  <si>
    <t>UP30</t>
  </si>
  <si>
    <t>UP31</t>
  </si>
  <si>
    <t>UP5</t>
  </si>
  <si>
    <t>UP6</t>
  </si>
  <si>
    <t>UP7</t>
  </si>
  <si>
    <t>UP8</t>
  </si>
  <si>
    <t>UP9</t>
  </si>
  <si>
    <t>UP10</t>
  </si>
  <si>
    <t>P</t>
  </si>
  <si>
    <t>G+P+3</t>
  </si>
  <si>
    <t>SS2</t>
  </si>
  <si>
    <t>G+P+1+Pk</t>
  </si>
  <si>
    <t>G+P+2</t>
  </si>
  <si>
    <t>UP50</t>
  </si>
  <si>
    <t>UP35</t>
  </si>
  <si>
    <t>UP36</t>
  </si>
  <si>
    <t>UP38</t>
  </si>
  <si>
    <t>UP40</t>
  </si>
  <si>
    <t>UP41</t>
  </si>
  <si>
    <t>P+1</t>
  </si>
  <si>
    <t>UP42</t>
  </si>
  <si>
    <t>UP44</t>
  </si>
  <si>
    <t>UP45</t>
  </si>
  <si>
    <t>P+3</t>
  </si>
  <si>
    <t>P+2</t>
  </si>
  <si>
    <t>UP32</t>
  </si>
  <si>
    <t>UP33</t>
  </si>
  <si>
    <t>UP48</t>
  </si>
  <si>
    <t>UP3</t>
  </si>
  <si>
    <t>UP19</t>
  </si>
  <si>
    <t>UP34</t>
  </si>
  <si>
    <t>UP47</t>
  </si>
  <si>
    <t>SS1</t>
  </si>
  <si>
    <t>UP27</t>
  </si>
  <si>
    <t>UP28</t>
  </si>
  <si>
    <t>P+2+Pk</t>
  </si>
  <si>
    <t>POVRŠINE KOMUNALNE INFRASTRUKTURE</t>
  </si>
  <si>
    <t>UP25</t>
  </si>
  <si>
    <t>Su+P+2</t>
  </si>
  <si>
    <t>MN2</t>
  </si>
  <si>
    <t>POVRŠINE ZA MEŠOVITE NAMENE</t>
  </si>
  <si>
    <t>UP16</t>
  </si>
  <si>
    <t>Su+P+1</t>
  </si>
  <si>
    <t>Su+P+3</t>
  </si>
  <si>
    <t>P, P+1+Pk</t>
  </si>
  <si>
    <t>Su+P+1+Pk</t>
  </si>
  <si>
    <t>POVRŠINE ZA STANOVANJE MALE GUSTINE</t>
  </si>
  <si>
    <t>SMG1</t>
  </si>
  <si>
    <t>IOH</t>
  </si>
  <si>
    <t>UKUPNO - BLOK 35</t>
  </si>
  <si>
    <t>UP51</t>
  </si>
  <si>
    <t>UP52</t>
  </si>
  <si>
    <t>UP37</t>
  </si>
  <si>
    <t>UP39</t>
  </si>
  <si>
    <t>P(G)+3</t>
  </si>
  <si>
    <t>P+1, Su+P+1+PK</t>
  </si>
  <si>
    <t>UP20</t>
  </si>
  <si>
    <t>P+3+Galerija</t>
  </si>
  <si>
    <t>2G+P+3</t>
  </si>
  <si>
    <t>3G+P+3+Pk</t>
  </si>
  <si>
    <t>UP46</t>
  </si>
  <si>
    <r>
      <rPr>
        <b/>
        <sz val="10"/>
        <rFont val="Arial"/>
        <family val="2"/>
      </rPr>
      <t>SS1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</si>
  <si>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MN2</t>
    </r>
    <r>
      <rPr>
        <sz val="10"/>
        <rFont val="Arial"/>
        <family val="2"/>
      </rPr>
      <t>-Površine za mešovite namene</t>
    </r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</si>
  <si>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</si>
  <si>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Saobraćajne površine</t>
  </si>
  <si>
    <r>
      <rPr>
        <b/>
        <sz val="10"/>
        <rFont val="Arial"/>
        <family val="2"/>
      </rPr>
      <t>IOH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</si>
  <si>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</si>
  <si>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ŠZ</t>
    </r>
    <r>
      <rPr>
        <sz val="10"/>
        <rFont val="Arial"/>
        <family val="2"/>
      </rPr>
      <t>-Zaštitne šume</t>
    </r>
  </si>
  <si>
    <r>
      <rPr>
        <b/>
        <sz val="10"/>
        <rFont val="Arial"/>
        <family val="2"/>
      </rPr>
      <t>SMG1</t>
    </r>
    <r>
      <rPr>
        <sz val="10"/>
        <rFont val="Arial"/>
        <family val="2"/>
      </rPr>
      <t xml:space="preserve">-Površine za stanovanje male gustine </t>
    </r>
  </si>
  <si>
    <t>P+</t>
  </si>
  <si>
    <t>Su(terasa)+P+1+Pk</t>
  </si>
  <si>
    <t>P+1+</t>
  </si>
  <si>
    <t>P+1, Su+P+1+Pk</t>
  </si>
  <si>
    <t>P+3+G</t>
  </si>
  <si>
    <t>P, P+1</t>
  </si>
  <si>
    <t>3Su+P+3+</t>
  </si>
  <si>
    <r>
      <t xml:space="preserve">P+1, </t>
    </r>
    <r>
      <rPr>
        <sz val="10"/>
        <color indexed="10"/>
        <rFont val="Arial"/>
        <family val="2"/>
      </rPr>
      <t>terasa</t>
    </r>
  </si>
  <si>
    <r>
      <rPr>
        <sz val="10"/>
        <color indexed="60"/>
        <rFont val="Arial"/>
        <family val="2"/>
      </rPr>
      <t>Su+P+1+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terasa</t>
    </r>
  </si>
  <si>
    <t>Po(G)+P+3</t>
  </si>
  <si>
    <t>P, P</t>
  </si>
  <si>
    <t>G+P+4</t>
  </si>
  <si>
    <t>UP4</t>
  </si>
  <si>
    <t>UP53</t>
  </si>
  <si>
    <t>izgradnja novog objekta</t>
  </si>
  <si>
    <t>zadržano iz važećeg plana</t>
  </si>
  <si>
    <t>postojeći objekat - bez daljih intervencija</t>
  </si>
  <si>
    <t>zadržano postojeće stanje</t>
  </si>
  <si>
    <t>nadgradnja                         prema važećem planu</t>
  </si>
  <si>
    <t>nadgradnja                             prema važećem planu</t>
  </si>
  <si>
    <t>završetak započetog objekta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</si>
</sst>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172" fontId="0" fillId="0" borderId="13" xfId="0" applyNumberFormat="1" applyFill="1" applyBorder="1" applyAlignment="1">
      <alignment horizontal="right" vertical="center" wrapText="1"/>
    </xf>
    <xf numFmtId="172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ill="1" applyBorder="1" applyAlignment="1">
      <alignment horizontal="right" vertical="center" wrapText="1"/>
    </xf>
    <xf numFmtId="13" fontId="0" fillId="34" borderId="14" xfId="0" applyNumberFormat="1" applyFont="1" applyFill="1" applyBorder="1" applyAlignment="1">
      <alignment horizontal="center" vertical="center" wrapText="1"/>
    </xf>
    <xf numFmtId="2" fontId="0" fillId="34" borderId="15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2" fontId="0" fillId="34" borderId="16" xfId="0" applyNumberFormat="1" applyFont="1" applyFill="1" applyBorder="1" applyAlignment="1">
      <alignment horizontal="center" vertical="center" wrapText="1"/>
    </xf>
    <xf numFmtId="2" fontId="0" fillId="34" borderId="17" xfId="0" applyNumberFormat="1" applyFont="1" applyFill="1" applyBorder="1" applyAlignment="1">
      <alignment horizontal="center" vertical="center" wrapText="1"/>
    </xf>
    <xf numFmtId="172" fontId="0" fillId="34" borderId="18" xfId="0" applyNumberFormat="1" applyFont="1" applyFill="1" applyBorder="1" applyAlignment="1">
      <alignment horizontal="center" vertical="center"/>
    </xf>
    <xf numFmtId="172" fontId="0" fillId="34" borderId="19" xfId="0" applyNumberFormat="1" applyFont="1" applyFill="1" applyBorder="1" applyAlignment="1">
      <alignment horizontal="right" vertical="center"/>
    </xf>
    <xf numFmtId="172" fontId="0" fillId="34" borderId="18" xfId="0" applyNumberFormat="1" applyFill="1" applyBorder="1" applyAlignment="1">
      <alignment horizontal="center" vertical="center"/>
    </xf>
    <xf numFmtId="172" fontId="0" fillId="34" borderId="20" xfId="0" applyNumberFormat="1" applyFont="1" applyFill="1" applyBorder="1" applyAlignment="1">
      <alignment horizontal="right" vertical="center"/>
    </xf>
    <xf numFmtId="2" fontId="0" fillId="34" borderId="20" xfId="0" applyNumberFormat="1" applyFont="1" applyFill="1" applyBorder="1" applyAlignment="1">
      <alignment horizontal="right" vertical="center"/>
    </xf>
    <xf numFmtId="2" fontId="0" fillId="34" borderId="21" xfId="0" applyNumberFormat="1" applyFont="1" applyFill="1" applyBorder="1" applyAlignment="1">
      <alignment horizontal="right" vertical="center"/>
    </xf>
    <xf numFmtId="172" fontId="0" fillId="34" borderId="22" xfId="0" applyNumberFormat="1" applyFill="1" applyBorder="1" applyAlignment="1">
      <alignment horizontal="center" vertical="center"/>
    </xf>
    <xf numFmtId="172" fontId="0" fillId="34" borderId="23" xfId="0" applyNumberFormat="1" applyFont="1" applyFill="1" applyBorder="1" applyAlignment="1">
      <alignment horizontal="right" vertical="center"/>
    </xf>
    <xf numFmtId="2" fontId="0" fillId="34" borderId="23" xfId="0" applyNumberFormat="1" applyFont="1" applyFill="1" applyBorder="1" applyAlignment="1">
      <alignment horizontal="right" vertical="center"/>
    </xf>
    <xf numFmtId="2" fontId="0" fillId="34" borderId="24" xfId="0" applyNumberFormat="1" applyFont="1" applyFill="1" applyBorder="1" applyAlignment="1">
      <alignment horizontal="right" vertical="center"/>
    </xf>
    <xf numFmtId="2" fontId="0" fillId="34" borderId="25" xfId="0" applyNumberFormat="1" applyFont="1" applyFill="1" applyBorder="1" applyAlignment="1">
      <alignment horizontal="right" vertical="center"/>
    </xf>
    <xf numFmtId="172" fontId="0" fillId="34" borderId="26" xfId="0" applyNumberFormat="1" applyFill="1" applyBorder="1" applyAlignment="1">
      <alignment horizontal="center" vertical="center"/>
    </xf>
    <xf numFmtId="2" fontId="0" fillId="34" borderId="27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right" vertical="center"/>
    </xf>
    <xf numFmtId="2" fontId="0" fillId="0" borderId="30" xfId="0" applyNumberFormat="1" applyFill="1" applyBorder="1" applyAlignment="1">
      <alignment horizontal="right" vertical="center"/>
    </xf>
    <xf numFmtId="2" fontId="0" fillId="0" borderId="31" xfId="0" applyNumberForma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34" xfId="0" applyNumberFormat="1" applyFill="1" applyBorder="1" applyAlignment="1">
      <alignment horizontal="right" vertical="center"/>
    </xf>
    <xf numFmtId="0" fontId="44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right" vertical="center"/>
    </xf>
    <xf numFmtId="2" fontId="0" fillId="0" borderId="38" xfId="0" applyNumberFormat="1" applyFill="1" applyBorder="1" applyAlignment="1">
      <alignment horizontal="right" vertical="center"/>
    </xf>
    <xf numFmtId="2" fontId="0" fillId="0" borderId="39" xfId="0" applyNumberFormat="1" applyFill="1" applyBorder="1" applyAlignment="1">
      <alignment horizontal="right" vertical="center"/>
    </xf>
    <xf numFmtId="0" fontId="45" fillId="0" borderId="33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41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13" fontId="1" fillId="0" borderId="0" xfId="0" applyNumberFormat="1" applyFont="1" applyBorder="1" applyAlignment="1">
      <alignment vertical="center"/>
    </xf>
    <xf numFmtId="13" fontId="0" fillId="34" borderId="13" xfId="0" applyNumberFormat="1" applyFont="1" applyFill="1" applyBorder="1" applyAlignment="1">
      <alignment horizontal="center" vertic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2" fillId="34" borderId="13" xfId="0" applyNumberFormat="1" applyFont="1" applyFill="1" applyBorder="1" applyAlignment="1">
      <alignment horizontal="left" vertical="center"/>
    </xf>
    <xf numFmtId="172" fontId="0" fillId="34" borderId="13" xfId="0" applyNumberFormat="1" applyFont="1" applyFill="1" applyBorder="1" applyAlignment="1">
      <alignment horizontal="right" vertical="center"/>
    </xf>
    <xf numFmtId="172" fontId="0" fillId="34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2" fontId="0" fillId="34" borderId="42" xfId="0" applyNumberFormat="1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2" fontId="0" fillId="34" borderId="44" xfId="0" applyNumberFormat="1" applyFont="1" applyFill="1" applyBorder="1" applyAlignment="1">
      <alignment horizontal="center" vertical="center" wrapText="1"/>
    </xf>
    <xf numFmtId="2" fontId="0" fillId="34" borderId="45" xfId="0" applyNumberFormat="1" applyFont="1" applyFill="1" applyBorder="1" applyAlignment="1">
      <alignment horizontal="center" vertical="center" wrapText="1"/>
    </xf>
    <xf numFmtId="1" fontId="0" fillId="34" borderId="15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right" vertical="center" wrapText="1"/>
    </xf>
    <xf numFmtId="1" fontId="0" fillId="0" borderId="36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4" borderId="19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4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Border="1" applyAlignment="1">
      <alignment/>
    </xf>
    <xf numFmtId="1" fontId="0" fillId="34" borderId="13" xfId="0" applyNumberFormat="1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4" borderId="13" xfId="0" applyNumberFormat="1" applyFont="1" applyFill="1" applyBorder="1" applyAlignment="1">
      <alignment horizontal="center" vertical="center" wrapText="1"/>
    </xf>
    <xf numFmtId="172" fontId="0" fillId="34" borderId="46" xfId="0" applyNumberFormat="1" applyFont="1" applyFill="1" applyBorder="1" applyAlignment="1">
      <alignment horizontal="center" vertical="center" wrapText="1"/>
    </xf>
    <xf numFmtId="172" fontId="0" fillId="34" borderId="47" xfId="0" applyNumberFormat="1" applyFont="1" applyFill="1" applyBorder="1" applyAlignment="1">
      <alignment horizontal="center" vertical="center" wrapText="1"/>
    </xf>
    <xf numFmtId="172" fontId="0" fillId="34" borderId="44" xfId="0" applyNumberFormat="1" applyFont="1" applyFill="1" applyBorder="1" applyAlignment="1">
      <alignment horizontal="center" vertical="center" wrapText="1"/>
    </xf>
    <xf numFmtId="2" fontId="0" fillId="34" borderId="34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ill="1" applyBorder="1" applyAlignment="1">
      <alignment horizontal="right" vertical="center" wrapText="1"/>
    </xf>
    <xf numFmtId="2" fontId="0" fillId="0" borderId="34" xfId="0" applyNumberFormat="1" applyFont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/>
    </xf>
    <xf numFmtId="2" fontId="0" fillId="34" borderId="34" xfId="0" applyNumberFormat="1" applyFont="1" applyFill="1" applyBorder="1" applyAlignment="1">
      <alignment horizontal="right" vertical="center"/>
    </xf>
    <xf numFmtId="13" fontId="2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 vertical="center"/>
    </xf>
    <xf numFmtId="2" fontId="4" fillId="0" borderId="49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2" fontId="4" fillId="0" borderId="50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right" vertical="center"/>
    </xf>
    <xf numFmtId="2" fontId="0" fillId="0" borderId="38" xfId="0" applyNumberFormat="1" applyFont="1" applyFill="1" applyBorder="1" applyAlignment="1">
      <alignment horizontal="right" vertical="center"/>
    </xf>
    <xf numFmtId="2" fontId="0" fillId="0" borderId="51" xfId="0" applyNumberFormat="1" applyFont="1" applyFill="1" applyBorder="1" applyAlignment="1">
      <alignment horizontal="right" vertical="center"/>
    </xf>
    <xf numFmtId="2" fontId="0" fillId="0" borderId="52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0" borderId="35" xfId="0" applyNumberFormat="1" applyFont="1" applyFill="1" applyBorder="1" applyAlignment="1">
      <alignment horizontal="right" vertical="center" wrapText="1"/>
    </xf>
    <xf numFmtId="2" fontId="4" fillId="0" borderId="49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2" fontId="0" fillId="0" borderId="53" xfId="0" applyNumberFormat="1" applyFont="1" applyFill="1" applyBorder="1" applyAlignment="1">
      <alignment horizontal="right" vertical="center"/>
    </xf>
    <xf numFmtId="2" fontId="4" fillId="0" borderId="54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13" fontId="2" fillId="0" borderId="3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03"/>
  <sheetViews>
    <sheetView tabSelected="1" view="pageLayout" zoomScaleSheetLayoutView="115" workbookViewId="0" topLeftCell="A88">
      <selection activeCell="M108" sqref="M108"/>
    </sheetView>
  </sheetViews>
  <sheetFormatPr defaultColWidth="9.140625" defaultRowHeight="12.75"/>
  <cols>
    <col min="1" max="1" width="25.7109375" style="1" customWidth="1"/>
    <col min="2" max="2" width="9.7109375" style="107" customWidth="1"/>
    <col min="3" max="3" width="12.28125" style="3" customWidth="1"/>
    <col min="4" max="5" width="8.7109375" style="115" customWidth="1"/>
    <col min="6" max="7" width="4.7109375" style="2" customWidth="1"/>
    <col min="8" max="8" width="12.28125" style="3" customWidth="1"/>
    <col min="9" max="10" width="8.7109375" style="115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13" ht="13.5" thickBot="1">
      <c r="A1" s="151" t="s">
        <v>77</v>
      </c>
      <c r="B1" s="152"/>
      <c r="C1" s="164" t="s">
        <v>76</v>
      </c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31" s="6" customFormat="1" ht="13.5" customHeight="1" thickBot="1">
      <c r="A2" s="153"/>
      <c r="B2" s="154"/>
      <c r="C2" s="158" t="s">
        <v>0</v>
      </c>
      <c r="D2" s="159"/>
      <c r="E2" s="159"/>
      <c r="F2" s="159"/>
      <c r="G2" s="160"/>
      <c r="H2" s="155" t="s">
        <v>1</v>
      </c>
      <c r="I2" s="156"/>
      <c r="J2" s="156"/>
      <c r="K2" s="156"/>
      <c r="L2" s="156"/>
      <c r="M2" s="15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13" ht="39" thickBot="1">
      <c r="A3" s="21" t="s">
        <v>2</v>
      </c>
      <c r="B3" s="102" t="s">
        <v>3</v>
      </c>
      <c r="C3" s="23" t="s">
        <v>4</v>
      </c>
      <c r="D3" s="114" t="s">
        <v>5</v>
      </c>
      <c r="E3" s="114" t="s">
        <v>6</v>
      </c>
      <c r="F3" s="24" t="s">
        <v>7</v>
      </c>
      <c r="G3" s="22" t="s">
        <v>8</v>
      </c>
      <c r="H3" s="23" t="s">
        <v>9</v>
      </c>
      <c r="I3" s="118" t="s">
        <v>5</v>
      </c>
      <c r="J3" s="114" t="s">
        <v>6</v>
      </c>
      <c r="K3" s="24" t="s">
        <v>7</v>
      </c>
      <c r="L3" s="25" t="s">
        <v>8</v>
      </c>
      <c r="M3" s="25" t="s">
        <v>11</v>
      </c>
    </row>
    <row r="4" spans="1:15" ht="22.5">
      <c r="A4" s="40" t="s">
        <v>61</v>
      </c>
      <c r="B4" s="103">
        <v>359</v>
      </c>
      <c r="C4" s="53" t="s">
        <v>74</v>
      </c>
      <c r="D4" s="42">
        <v>140.59</v>
      </c>
      <c r="E4" s="42">
        <v>364.83</v>
      </c>
      <c r="F4" s="43">
        <f>D4/B4</f>
        <v>0.3916155988857939</v>
      </c>
      <c r="G4" s="54">
        <f>E4/B4</f>
        <v>1.0162395543175486</v>
      </c>
      <c r="H4" s="53" t="s">
        <v>74</v>
      </c>
      <c r="I4" s="42">
        <v>140.59</v>
      </c>
      <c r="J4" s="42">
        <v>364.83</v>
      </c>
      <c r="K4" s="43">
        <f>I4/B4</f>
        <v>0.3916155988857939</v>
      </c>
      <c r="L4" s="54">
        <f>J4/B4</f>
        <v>1.0162395543175486</v>
      </c>
      <c r="M4" s="132" t="s">
        <v>115</v>
      </c>
      <c r="N4" s="5"/>
      <c r="O4" s="97"/>
    </row>
    <row r="5" spans="1:13" ht="12.75">
      <c r="A5" s="45" t="s">
        <v>57</v>
      </c>
      <c r="B5" s="104">
        <v>407</v>
      </c>
      <c r="C5" s="59"/>
      <c r="D5" s="47"/>
      <c r="E5" s="47"/>
      <c r="F5" s="48"/>
      <c r="G5" s="56"/>
      <c r="H5" s="45" t="s">
        <v>41</v>
      </c>
      <c r="I5" s="133">
        <v>183</v>
      </c>
      <c r="J5" s="133">
        <v>487</v>
      </c>
      <c r="K5" s="134">
        <f>I5/B5</f>
        <v>0.44963144963144963</v>
      </c>
      <c r="L5" s="135">
        <f>J5/B5</f>
        <v>1.1965601965601966</v>
      </c>
      <c r="M5" s="136" t="s">
        <v>114</v>
      </c>
    </row>
    <row r="6" spans="1:16" ht="12.75">
      <c r="A6" s="45" t="s">
        <v>43</v>
      </c>
      <c r="B6" s="104">
        <v>973</v>
      </c>
      <c r="C6" s="59"/>
      <c r="D6" s="47"/>
      <c r="E6" s="47"/>
      <c r="F6" s="48"/>
      <c r="G6" s="56"/>
      <c r="H6" s="45" t="s">
        <v>72</v>
      </c>
      <c r="I6" s="133">
        <v>196</v>
      </c>
      <c r="J6" s="133">
        <f>I6*2</f>
        <v>392</v>
      </c>
      <c r="K6" s="134">
        <f>I6/B6</f>
        <v>0.2014388489208633</v>
      </c>
      <c r="L6" s="135">
        <f>J6/B6</f>
        <v>0.4028776978417266</v>
      </c>
      <c r="M6" s="136" t="s">
        <v>114</v>
      </c>
      <c r="O6" s="93"/>
      <c r="P6" s="94"/>
    </row>
    <row r="7" spans="1:16" ht="12.75">
      <c r="A7" s="45" t="s">
        <v>80</v>
      </c>
      <c r="B7" s="104">
        <v>527</v>
      </c>
      <c r="C7" s="59"/>
      <c r="D7" s="47"/>
      <c r="E7" s="47"/>
      <c r="F7" s="48"/>
      <c r="G7" s="56"/>
      <c r="H7" s="45" t="s">
        <v>72</v>
      </c>
      <c r="I7" s="133">
        <v>160</v>
      </c>
      <c r="J7" s="133">
        <f>I7*2</f>
        <v>320</v>
      </c>
      <c r="K7" s="134">
        <f>I7/B7</f>
        <v>0.3036053130929791</v>
      </c>
      <c r="L7" s="135">
        <f>J7/B7</f>
        <v>0.6072106261859582</v>
      </c>
      <c r="M7" s="136" t="s">
        <v>114</v>
      </c>
      <c r="P7" s="94"/>
    </row>
    <row r="8" spans="1:16" ht="12.75">
      <c r="A8" s="45" t="s">
        <v>81</v>
      </c>
      <c r="B8" s="104">
        <v>1142</v>
      </c>
      <c r="C8" s="59"/>
      <c r="D8" s="47"/>
      <c r="E8" s="47"/>
      <c r="F8" s="48"/>
      <c r="G8" s="56"/>
      <c r="H8" s="45" t="s">
        <v>75</v>
      </c>
      <c r="I8" s="133">
        <v>383</v>
      </c>
      <c r="J8" s="133">
        <f>I8*3</f>
        <v>1149</v>
      </c>
      <c r="K8" s="134">
        <f>I8/B8</f>
        <v>0.3353765323992995</v>
      </c>
      <c r="L8" s="135">
        <f>J8/B8</f>
        <v>1.0061295971978985</v>
      </c>
      <c r="M8" s="136" t="s">
        <v>114</v>
      </c>
      <c r="P8" s="94"/>
    </row>
    <row r="9" spans="1:16" ht="12.75" customHeight="1" thickBot="1">
      <c r="A9" s="11"/>
      <c r="B9" s="105"/>
      <c r="C9" s="72"/>
      <c r="D9" s="67"/>
      <c r="E9" s="67"/>
      <c r="F9" s="68"/>
      <c r="G9" s="73"/>
      <c r="H9" s="137"/>
      <c r="I9" s="138"/>
      <c r="J9" s="138"/>
      <c r="K9" s="139"/>
      <c r="L9" s="140"/>
      <c r="M9" s="141"/>
      <c r="P9" s="95"/>
    </row>
    <row r="10" spans="1:16" ht="18" customHeight="1" thickBot="1">
      <c r="A10" s="26" t="s">
        <v>12</v>
      </c>
      <c r="B10" s="106">
        <f>SUM(B4:B9)</f>
        <v>3408</v>
      </c>
      <c r="C10" s="28" t="s">
        <v>13</v>
      </c>
      <c r="D10" s="29">
        <f>SUM(D4:D9)</f>
        <v>140.59</v>
      </c>
      <c r="E10" s="29">
        <f>SUM(E4:E9)</f>
        <v>364.83</v>
      </c>
      <c r="F10" s="30">
        <f>D10/B10</f>
        <v>0.04125293427230047</v>
      </c>
      <c r="G10" s="31">
        <f>E10/B10</f>
        <v>0.10705105633802817</v>
      </c>
      <c r="H10" s="32" t="s">
        <v>13</v>
      </c>
      <c r="I10" s="33">
        <f>SUM(I4:I9)</f>
        <v>1062.5900000000001</v>
      </c>
      <c r="J10" s="33">
        <f>SUM(J4:J9)</f>
        <v>2712.83</v>
      </c>
      <c r="K10" s="34">
        <f>I10/B10</f>
        <v>0.3117928403755869</v>
      </c>
      <c r="L10" s="35">
        <f>J10/B10</f>
        <v>0.7960181924882629</v>
      </c>
      <c r="M10" s="36"/>
      <c r="P10" s="95"/>
    </row>
    <row r="11" ht="12" customHeight="1">
      <c r="P11" s="95"/>
    </row>
    <row r="12" spans="4:16" ht="12" customHeight="1">
      <c r="D12" s="116"/>
      <c r="E12" s="116"/>
      <c r="F12" s="7"/>
      <c r="G12" s="7"/>
      <c r="H12" s="8"/>
      <c r="I12" s="116"/>
      <c r="J12" s="116"/>
      <c r="K12" s="7"/>
      <c r="L12" s="7"/>
      <c r="M12" s="7"/>
      <c r="P12" s="94"/>
    </row>
    <row r="13" ht="12" customHeight="1" thickBot="1">
      <c r="P13" s="94"/>
    </row>
    <row r="14" spans="1:31" s="10" customFormat="1" ht="13.5" thickBot="1">
      <c r="A14" s="169" t="s">
        <v>62</v>
      </c>
      <c r="B14" s="169"/>
      <c r="C14" s="170" t="s">
        <v>14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10" customFormat="1" ht="13.5" thickBot="1">
      <c r="A15" s="169"/>
      <c r="B15" s="169"/>
      <c r="C15" s="173" t="s">
        <v>0</v>
      </c>
      <c r="D15" s="173"/>
      <c r="E15" s="173"/>
      <c r="F15" s="173"/>
      <c r="G15" s="173"/>
      <c r="H15" s="167" t="s">
        <v>1</v>
      </c>
      <c r="I15" s="167"/>
      <c r="J15" s="167"/>
      <c r="K15" s="167"/>
      <c r="L15" s="167"/>
      <c r="M15" s="168"/>
      <c r="N15" s="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13" ht="49.5" customHeight="1" thickBot="1">
      <c r="A16" s="21" t="s">
        <v>2</v>
      </c>
      <c r="B16" s="102" t="s">
        <v>3</v>
      </c>
      <c r="C16" s="23" t="s">
        <v>4</v>
      </c>
      <c r="D16" s="114" t="s">
        <v>5</v>
      </c>
      <c r="E16" s="114" t="s">
        <v>6</v>
      </c>
      <c r="F16" s="24" t="s">
        <v>7</v>
      </c>
      <c r="G16" s="22" t="s">
        <v>8</v>
      </c>
      <c r="H16" s="99" t="s">
        <v>9</v>
      </c>
      <c r="I16" s="119" t="s">
        <v>5</v>
      </c>
      <c r="J16" s="120" t="s">
        <v>10</v>
      </c>
      <c r="K16" s="100" t="s">
        <v>7</v>
      </c>
      <c r="L16" s="101" t="s">
        <v>8</v>
      </c>
      <c r="M16" s="98" t="s">
        <v>11</v>
      </c>
    </row>
    <row r="17" spans="1:13" ht="12.75">
      <c r="A17" s="40" t="s">
        <v>16</v>
      </c>
      <c r="B17" s="103">
        <v>190</v>
      </c>
      <c r="C17" s="41" t="s">
        <v>84</v>
      </c>
      <c r="D17" s="42">
        <v>104.36</v>
      </c>
      <c r="E17" s="42">
        <f>D17*4</f>
        <v>417.44</v>
      </c>
      <c r="F17" s="43">
        <f>D17/B17</f>
        <v>0.5492631578947368</v>
      </c>
      <c r="G17" s="44">
        <f>E17/B17</f>
        <v>2.197052631578947</v>
      </c>
      <c r="H17" s="40" t="s">
        <v>84</v>
      </c>
      <c r="I17" s="42">
        <v>104.36</v>
      </c>
      <c r="J17" s="42">
        <f>I17*4</f>
        <v>417.44</v>
      </c>
      <c r="K17" s="143">
        <f>I17/B17</f>
        <v>0.5492631578947368</v>
      </c>
      <c r="L17" s="144">
        <f>J17/B17</f>
        <v>2.197052631578947</v>
      </c>
      <c r="M17" s="145" t="s">
        <v>116</v>
      </c>
    </row>
    <row r="18" spans="1:13" ht="12.75">
      <c r="A18" s="45" t="s">
        <v>17</v>
      </c>
      <c r="B18" s="104">
        <v>393</v>
      </c>
      <c r="C18" s="46" t="s">
        <v>15</v>
      </c>
      <c r="D18" s="47">
        <v>134.98</v>
      </c>
      <c r="E18" s="47">
        <f>D18*3</f>
        <v>404.93999999999994</v>
      </c>
      <c r="F18" s="48">
        <f>D18/B18</f>
        <v>0.34346055979643764</v>
      </c>
      <c r="G18" s="49">
        <f>E18/B18</f>
        <v>1.0303816793893128</v>
      </c>
      <c r="H18" s="59" t="s">
        <v>15</v>
      </c>
      <c r="I18" s="47">
        <v>134.98</v>
      </c>
      <c r="J18" s="47">
        <f>I18*3</f>
        <v>404.93999999999994</v>
      </c>
      <c r="K18" s="48">
        <f>I18/B18</f>
        <v>0.34346055979643764</v>
      </c>
      <c r="L18" s="56">
        <f>J18/B18</f>
        <v>1.0303816793893128</v>
      </c>
      <c r="M18" s="136" t="s">
        <v>116</v>
      </c>
    </row>
    <row r="19" spans="1:13" ht="12.75">
      <c r="A19" s="45" t="s">
        <v>58</v>
      </c>
      <c r="B19" s="104">
        <v>448</v>
      </c>
      <c r="C19" s="50" t="s">
        <v>15</v>
      </c>
      <c r="D19" s="47">
        <v>89.5</v>
      </c>
      <c r="E19" s="47">
        <f>D19*3</f>
        <v>268.5</v>
      </c>
      <c r="F19" s="48">
        <f aca="true" t="shared" si="0" ref="F19:F45">D19/B19</f>
        <v>0.19977678571428573</v>
      </c>
      <c r="G19" s="49">
        <f aca="true" t="shared" si="1" ref="G19:G45">E19/B19</f>
        <v>0.5993303571428571</v>
      </c>
      <c r="H19" s="180" t="s">
        <v>15</v>
      </c>
      <c r="I19" s="47">
        <v>89.5</v>
      </c>
      <c r="J19" s="47">
        <f>I19*3</f>
        <v>268.5</v>
      </c>
      <c r="K19" s="48">
        <f>I19/B19</f>
        <v>0.19977678571428573</v>
      </c>
      <c r="L19" s="56">
        <f>J19/B19</f>
        <v>0.5993303571428571</v>
      </c>
      <c r="M19" s="136" t="s">
        <v>116</v>
      </c>
    </row>
    <row r="20" spans="1:13" ht="12.75">
      <c r="A20" s="147" t="s">
        <v>111</v>
      </c>
      <c r="B20" s="104">
        <v>560</v>
      </c>
      <c r="C20" s="50"/>
      <c r="D20" s="47"/>
      <c r="E20" s="47"/>
      <c r="F20" s="48"/>
      <c r="G20" s="49"/>
      <c r="H20" s="45" t="s">
        <v>39</v>
      </c>
      <c r="I20" s="133">
        <f>K20*B20</f>
        <v>224</v>
      </c>
      <c r="J20" s="133">
        <f>L20*B20</f>
        <v>896</v>
      </c>
      <c r="K20" s="134">
        <v>0.4</v>
      </c>
      <c r="L20" s="146">
        <v>1.6</v>
      </c>
      <c r="M20" s="136" t="s">
        <v>113</v>
      </c>
    </row>
    <row r="21" spans="1:13" ht="12.75">
      <c r="A21" s="45" t="s">
        <v>32</v>
      </c>
      <c r="B21" s="104">
        <v>296</v>
      </c>
      <c r="C21" s="50" t="s">
        <v>99</v>
      </c>
      <c r="D21" s="47">
        <v>103.6</v>
      </c>
      <c r="E21" s="47">
        <f>D21</f>
        <v>103.6</v>
      </c>
      <c r="F21" s="48">
        <f t="shared" si="0"/>
        <v>0.35</v>
      </c>
      <c r="G21" s="49">
        <f t="shared" si="1"/>
        <v>0.35</v>
      </c>
      <c r="H21" s="45" t="s">
        <v>39</v>
      </c>
      <c r="I21" s="133">
        <f>K21*B21</f>
        <v>118.4</v>
      </c>
      <c r="J21" s="133">
        <f>L21*B21</f>
        <v>473.6</v>
      </c>
      <c r="K21" s="134">
        <v>0.4</v>
      </c>
      <c r="L21" s="146">
        <v>1.6</v>
      </c>
      <c r="M21" s="148" t="s">
        <v>119</v>
      </c>
    </row>
    <row r="22" spans="1:13" ht="12.75">
      <c r="A22" s="45" t="s">
        <v>33</v>
      </c>
      <c r="B22" s="104">
        <v>466</v>
      </c>
      <c r="C22" s="46"/>
      <c r="D22" s="47"/>
      <c r="E22" s="47"/>
      <c r="F22" s="48"/>
      <c r="G22" s="49"/>
      <c r="H22" s="45" t="s">
        <v>39</v>
      </c>
      <c r="I22" s="133">
        <f>K22*B22</f>
        <v>186.4</v>
      </c>
      <c r="J22" s="133">
        <f>L22*B22</f>
        <v>745.6</v>
      </c>
      <c r="K22" s="134">
        <v>0.4</v>
      </c>
      <c r="L22" s="146">
        <v>1.6</v>
      </c>
      <c r="M22" s="136" t="s">
        <v>113</v>
      </c>
    </row>
    <row r="23" spans="1:13" ht="12.75">
      <c r="A23" s="45" t="s">
        <v>34</v>
      </c>
      <c r="B23" s="104">
        <v>269</v>
      </c>
      <c r="C23" s="46" t="s">
        <v>54</v>
      </c>
      <c r="D23" s="47">
        <v>82.89</v>
      </c>
      <c r="E23" s="47">
        <f>D23*3</f>
        <v>248.67000000000002</v>
      </c>
      <c r="F23" s="48">
        <f t="shared" si="0"/>
        <v>0.30814126394052044</v>
      </c>
      <c r="G23" s="49">
        <f t="shared" si="1"/>
        <v>0.9244237918215614</v>
      </c>
      <c r="H23" s="59" t="s">
        <v>54</v>
      </c>
      <c r="I23" s="47">
        <v>82.89</v>
      </c>
      <c r="J23" s="47">
        <f>I23*3</f>
        <v>248.67000000000002</v>
      </c>
      <c r="K23" s="48">
        <f aca="true" t="shared" si="2" ref="K23:K28">I23/B23</f>
        <v>0.30814126394052044</v>
      </c>
      <c r="L23" s="56">
        <f aca="true" t="shared" si="3" ref="L23:L28">J23/B23</f>
        <v>0.9244237918215614</v>
      </c>
      <c r="M23" s="136" t="s">
        <v>116</v>
      </c>
    </row>
    <row r="24" spans="1:31" s="10" customFormat="1" ht="12.75">
      <c r="A24" s="45" t="s">
        <v>35</v>
      </c>
      <c r="B24" s="104">
        <v>452</v>
      </c>
      <c r="C24" s="46" t="s">
        <v>54</v>
      </c>
      <c r="D24" s="47">
        <v>90.53</v>
      </c>
      <c r="E24" s="47">
        <f>D24*3</f>
        <v>271.59000000000003</v>
      </c>
      <c r="F24" s="48">
        <f t="shared" si="0"/>
        <v>0.20028761061946904</v>
      </c>
      <c r="G24" s="49">
        <f t="shared" si="1"/>
        <v>0.6008628318584072</v>
      </c>
      <c r="H24" s="45" t="s">
        <v>54</v>
      </c>
      <c r="I24" s="47">
        <v>90.53</v>
      </c>
      <c r="J24" s="133">
        <f>I24*3</f>
        <v>271.59000000000003</v>
      </c>
      <c r="K24" s="134">
        <f t="shared" si="2"/>
        <v>0.20028761061946904</v>
      </c>
      <c r="L24" s="146">
        <f t="shared" si="3"/>
        <v>0.6008628318584072</v>
      </c>
      <c r="M24" s="136" t="s">
        <v>116</v>
      </c>
      <c r="N24" s="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0" customFormat="1" ht="12.75">
      <c r="A25" s="45" t="s">
        <v>36</v>
      </c>
      <c r="B25" s="104">
        <v>250</v>
      </c>
      <c r="C25" s="51" t="s">
        <v>15</v>
      </c>
      <c r="D25" s="52">
        <v>124.58</v>
      </c>
      <c r="E25" s="47">
        <f>D25*3</f>
        <v>373.74</v>
      </c>
      <c r="F25" s="48">
        <f t="shared" si="0"/>
        <v>0.49832</v>
      </c>
      <c r="G25" s="49">
        <f t="shared" si="1"/>
        <v>1.49496</v>
      </c>
      <c r="H25" s="45" t="s">
        <v>15</v>
      </c>
      <c r="I25" s="52">
        <v>124.58</v>
      </c>
      <c r="J25" s="47">
        <f>I25*3</f>
        <v>373.74</v>
      </c>
      <c r="K25" s="48">
        <f t="shared" si="2"/>
        <v>0.49832</v>
      </c>
      <c r="L25" s="56">
        <f t="shared" si="3"/>
        <v>1.49496</v>
      </c>
      <c r="M25" s="136" t="s">
        <v>116</v>
      </c>
      <c r="N25" s="4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0" customFormat="1" ht="12.75">
      <c r="A26" s="45" t="s">
        <v>20</v>
      </c>
      <c r="B26" s="104">
        <v>516</v>
      </c>
      <c r="C26" s="50" t="s">
        <v>101</v>
      </c>
      <c r="D26" s="52">
        <v>145.65</v>
      </c>
      <c r="E26" s="47">
        <f>D26*2</f>
        <v>291.3</v>
      </c>
      <c r="F26" s="48">
        <f t="shared" si="0"/>
        <v>0.28226744186046515</v>
      </c>
      <c r="G26" s="49">
        <f t="shared" si="1"/>
        <v>0.5645348837209303</v>
      </c>
      <c r="H26" s="45" t="s">
        <v>49</v>
      </c>
      <c r="I26" s="52">
        <v>145.65</v>
      </c>
      <c r="J26" s="47">
        <f>I26*2</f>
        <v>291.3</v>
      </c>
      <c r="K26" s="134">
        <f t="shared" si="2"/>
        <v>0.28226744186046515</v>
      </c>
      <c r="L26" s="146">
        <f t="shared" si="3"/>
        <v>0.5645348837209303</v>
      </c>
      <c r="M26" s="136" t="s">
        <v>116</v>
      </c>
      <c r="N26" s="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13" ht="25.5">
      <c r="A27" s="45" t="s">
        <v>21</v>
      </c>
      <c r="B27" s="104">
        <v>917</v>
      </c>
      <c r="C27" s="57" t="s">
        <v>102</v>
      </c>
      <c r="D27" s="58">
        <v>178.51</v>
      </c>
      <c r="E27" s="47">
        <v>586.18</v>
      </c>
      <c r="F27" s="48">
        <f t="shared" si="0"/>
        <v>0.19466739367502725</v>
      </c>
      <c r="G27" s="49">
        <f t="shared" si="1"/>
        <v>0.639236641221374</v>
      </c>
      <c r="H27" s="45" t="s">
        <v>85</v>
      </c>
      <c r="I27" s="133">
        <v>179</v>
      </c>
      <c r="J27" s="133">
        <v>586.18</v>
      </c>
      <c r="K27" s="134">
        <f t="shared" si="2"/>
        <v>0.19520174482006544</v>
      </c>
      <c r="L27" s="146">
        <f t="shared" si="3"/>
        <v>0.639236641221374</v>
      </c>
      <c r="M27" s="136" t="s">
        <v>114</v>
      </c>
    </row>
    <row r="28" spans="1:13" ht="12.75">
      <c r="A28" s="45" t="s">
        <v>22</v>
      </c>
      <c r="B28" s="104">
        <v>572</v>
      </c>
      <c r="C28" s="46" t="s">
        <v>65</v>
      </c>
      <c r="D28" s="47">
        <v>132.18</v>
      </c>
      <c r="E28" s="47">
        <f>D28*4</f>
        <v>528.72</v>
      </c>
      <c r="F28" s="48">
        <f t="shared" si="0"/>
        <v>0.2310839160839161</v>
      </c>
      <c r="G28" s="49">
        <f t="shared" si="1"/>
        <v>0.9243356643356644</v>
      </c>
      <c r="H28" s="59" t="s">
        <v>53</v>
      </c>
      <c r="I28" s="47">
        <v>132.18</v>
      </c>
      <c r="J28" s="47">
        <f>I28*4</f>
        <v>528.72</v>
      </c>
      <c r="K28" s="48">
        <f t="shared" si="2"/>
        <v>0.2310839160839161</v>
      </c>
      <c r="L28" s="56">
        <f t="shared" si="3"/>
        <v>0.9243356643356644</v>
      </c>
      <c r="M28" s="136" t="s">
        <v>116</v>
      </c>
    </row>
    <row r="29" spans="1:13" ht="12.75">
      <c r="A29" s="45" t="s">
        <v>23</v>
      </c>
      <c r="B29" s="104">
        <v>615</v>
      </c>
      <c r="C29" s="46"/>
      <c r="D29" s="47"/>
      <c r="E29" s="47"/>
      <c r="F29" s="48"/>
      <c r="G29" s="49"/>
      <c r="H29" s="45" t="s">
        <v>39</v>
      </c>
      <c r="I29" s="133">
        <f>K29*B29</f>
        <v>246</v>
      </c>
      <c r="J29" s="133">
        <f>L29*B29</f>
        <v>984</v>
      </c>
      <c r="K29" s="134">
        <v>0.4</v>
      </c>
      <c r="L29" s="146">
        <v>1.6</v>
      </c>
      <c r="M29" s="136" t="s">
        <v>113</v>
      </c>
    </row>
    <row r="30" spans="1:13" ht="12.75">
      <c r="A30" s="45" t="s">
        <v>71</v>
      </c>
      <c r="B30" s="104">
        <v>434</v>
      </c>
      <c r="C30" s="46"/>
      <c r="D30" s="47"/>
      <c r="E30" s="47"/>
      <c r="F30" s="48"/>
      <c r="G30" s="49"/>
      <c r="H30" s="45" t="s">
        <v>39</v>
      </c>
      <c r="I30" s="133">
        <f>K30*B30</f>
        <v>173.60000000000002</v>
      </c>
      <c r="J30" s="133">
        <f>L30*B30</f>
        <v>694.4000000000001</v>
      </c>
      <c r="K30" s="134">
        <v>0.4</v>
      </c>
      <c r="L30" s="146">
        <v>1.6</v>
      </c>
      <c r="M30" s="136" t="s">
        <v>113</v>
      </c>
    </row>
    <row r="31" spans="1:13" ht="12.75">
      <c r="A31" s="45" t="s">
        <v>24</v>
      </c>
      <c r="B31" s="104">
        <v>436</v>
      </c>
      <c r="C31" s="46"/>
      <c r="D31" s="47"/>
      <c r="E31" s="47"/>
      <c r="F31" s="48"/>
      <c r="G31" s="49"/>
      <c r="H31" s="45" t="s">
        <v>68</v>
      </c>
      <c r="I31" s="133">
        <v>170</v>
      </c>
      <c r="J31" s="133">
        <f>I31*3</f>
        <v>510</v>
      </c>
      <c r="K31" s="134">
        <f>I31/B31</f>
        <v>0.38990825688073394</v>
      </c>
      <c r="L31" s="146">
        <f>J31/B31</f>
        <v>1.1697247706422018</v>
      </c>
      <c r="M31" s="136" t="s">
        <v>114</v>
      </c>
    </row>
    <row r="32" spans="1:13" ht="12.75">
      <c r="A32" s="45" t="s">
        <v>25</v>
      </c>
      <c r="B32" s="104">
        <v>414</v>
      </c>
      <c r="C32" s="46"/>
      <c r="D32" s="47"/>
      <c r="E32" s="47"/>
      <c r="F32" s="48"/>
      <c r="G32" s="49"/>
      <c r="H32" s="45" t="s">
        <v>39</v>
      </c>
      <c r="I32" s="133">
        <v>166</v>
      </c>
      <c r="J32" s="133">
        <f>I32*4</f>
        <v>664</v>
      </c>
      <c r="K32" s="134">
        <f>I32/B32</f>
        <v>0.40096618357487923</v>
      </c>
      <c r="L32" s="146">
        <f>J32/B32</f>
        <v>1.603864734299517</v>
      </c>
      <c r="M32" s="136" t="s">
        <v>113</v>
      </c>
    </row>
    <row r="33" spans="1:31" s="10" customFormat="1" ht="12.75">
      <c r="A33" s="45" t="s">
        <v>31</v>
      </c>
      <c r="B33" s="104">
        <v>248</v>
      </c>
      <c r="C33" s="46"/>
      <c r="D33" s="47"/>
      <c r="E33" s="47"/>
      <c r="F33" s="48"/>
      <c r="G33" s="49"/>
      <c r="H33" s="45" t="s">
        <v>41</v>
      </c>
      <c r="I33" s="133">
        <v>99</v>
      </c>
      <c r="J33" s="133">
        <f>I33*3</f>
        <v>297</v>
      </c>
      <c r="K33" s="134">
        <f aca="true" t="shared" si="4" ref="K33:K45">I33/B33</f>
        <v>0.39919354838709675</v>
      </c>
      <c r="L33" s="146">
        <f aca="true" t="shared" si="5" ref="L33:L45">J33/B33</f>
        <v>1.1975806451612903</v>
      </c>
      <c r="M33" s="136" t="s">
        <v>113</v>
      </c>
      <c r="N33" s="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0" customFormat="1" ht="12.75">
      <c r="A34" s="45" t="s">
        <v>56</v>
      </c>
      <c r="B34" s="104">
        <v>360</v>
      </c>
      <c r="C34" s="46" t="s">
        <v>65</v>
      </c>
      <c r="D34" s="47">
        <v>135.99</v>
      </c>
      <c r="E34" s="47">
        <f>D34*4</f>
        <v>543.96</v>
      </c>
      <c r="F34" s="48">
        <f t="shared" si="0"/>
        <v>0.37775000000000003</v>
      </c>
      <c r="G34" s="49">
        <f t="shared" si="1"/>
        <v>1.5110000000000001</v>
      </c>
      <c r="H34" s="45" t="s">
        <v>65</v>
      </c>
      <c r="I34" s="47">
        <v>135.99</v>
      </c>
      <c r="J34" s="47">
        <f>I34*4</f>
        <v>543.96</v>
      </c>
      <c r="K34" s="134">
        <f t="shared" si="4"/>
        <v>0.37775000000000003</v>
      </c>
      <c r="L34" s="146">
        <f t="shared" si="5"/>
        <v>1.5110000000000001</v>
      </c>
      <c r="M34" s="136" t="s">
        <v>116</v>
      </c>
      <c r="N34" s="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0" customFormat="1" ht="12.75">
      <c r="A35" s="45" t="s">
        <v>60</v>
      </c>
      <c r="B35" s="104">
        <v>332</v>
      </c>
      <c r="C35" s="50" t="s">
        <v>101</v>
      </c>
      <c r="D35" s="47">
        <v>86.07</v>
      </c>
      <c r="E35" s="47">
        <f>D35*2</f>
        <v>172.14</v>
      </c>
      <c r="F35" s="48">
        <f t="shared" si="0"/>
        <v>0.25924698795180723</v>
      </c>
      <c r="G35" s="49">
        <f t="shared" si="1"/>
        <v>0.5184939759036145</v>
      </c>
      <c r="H35" s="45" t="s">
        <v>42</v>
      </c>
      <c r="I35" s="133">
        <v>86</v>
      </c>
      <c r="J35" s="133">
        <f aca="true" t="shared" si="6" ref="J35:J42">I35*3</f>
        <v>258</v>
      </c>
      <c r="K35" s="134">
        <f t="shared" si="4"/>
        <v>0.25903614457831325</v>
      </c>
      <c r="L35" s="146">
        <f t="shared" si="5"/>
        <v>0.7771084337349398</v>
      </c>
      <c r="M35" s="136" t="s">
        <v>114</v>
      </c>
      <c r="N35" s="4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13" ht="12.75">
      <c r="A36" s="45" t="s">
        <v>44</v>
      </c>
      <c r="B36" s="104">
        <v>399</v>
      </c>
      <c r="C36" s="50" t="s">
        <v>101</v>
      </c>
      <c r="D36" s="52">
        <v>46.4</v>
      </c>
      <c r="E36" s="47">
        <f>D36*2</f>
        <v>92.8</v>
      </c>
      <c r="F36" s="48">
        <f t="shared" si="0"/>
        <v>0.1162907268170426</v>
      </c>
      <c r="G36" s="49">
        <f t="shared" si="1"/>
        <v>0.2325814536340852</v>
      </c>
      <c r="H36" s="45" t="s">
        <v>68</v>
      </c>
      <c r="I36" s="133">
        <v>117</v>
      </c>
      <c r="J36" s="133">
        <f t="shared" si="6"/>
        <v>351</v>
      </c>
      <c r="K36" s="134">
        <f t="shared" si="4"/>
        <v>0.2932330827067669</v>
      </c>
      <c r="L36" s="146">
        <f t="shared" si="5"/>
        <v>0.8796992481203008</v>
      </c>
      <c r="M36" s="136" t="s">
        <v>114</v>
      </c>
    </row>
    <row r="37" spans="1:13" ht="12.75">
      <c r="A37" s="45" t="s">
        <v>45</v>
      </c>
      <c r="B37" s="104">
        <v>829</v>
      </c>
      <c r="C37" s="51"/>
      <c r="D37" s="52"/>
      <c r="E37" s="47"/>
      <c r="F37" s="48"/>
      <c r="G37" s="49"/>
      <c r="H37" s="45" t="s">
        <v>68</v>
      </c>
      <c r="I37" s="133">
        <v>314</v>
      </c>
      <c r="J37" s="133">
        <f t="shared" si="6"/>
        <v>942</v>
      </c>
      <c r="K37" s="134">
        <f t="shared" si="4"/>
        <v>0.37876960193003617</v>
      </c>
      <c r="L37" s="146">
        <f t="shared" si="5"/>
        <v>1.1363088057901085</v>
      </c>
      <c r="M37" s="136" t="s">
        <v>114</v>
      </c>
    </row>
    <row r="38" spans="1:13" ht="12.75">
      <c r="A38" s="45" t="s">
        <v>82</v>
      </c>
      <c r="B38" s="104">
        <v>440</v>
      </c>
      <c r="C38" s="51"/>
      <c r="D38" s="52"/>
      <c r="E38" s="47"/>
      <c r="F38" s="48"/>
      <c r="G38" s="49"/>
      <c r="H38" s="45" t="s">
        <v>68</v>
      </c>
      <c r="I38" s="133">
        <v>117</v>
      </c>
      <c r="J38" s="133">
        <f t="shared" si="6"/>
        <v>351</v>
      </c>
      <c r="K38" s="134">
        <f t="shared" si="4"/>
        <v>0.26590909090909093</v>
      </c>
      <c r="L38" s="146">
        <f t="shared" si="5"/>
        <v>0.7977272727272727</v>
      </c>
      <c r="M38" s="136" t="s">
        <v>114</v>
      </c>
    </row>
    <row r="39" spans="1:13" ht="12.75">
      <c r="A39" s="45" t="s">
        <v>46</v>
      </c>
      <c r="B39" s="104">
        <v>433</v>
      </c>
      <c r="C39" s="46"/>
      <c r="D39" s="47"/>
      <c r="E39" s="47"/>
      <c r="F39" s="48"/>
      <c r="G39" s="49"/>
      <c r="H39" s="45" t="s">
        <v>68</v>
      </c>
      <c r="I39" s="133">
        <v>117</v>
      </c>
      <c r="J39" s="133">
        <f t="shared" si="6"/>
        <v>351</v>
      </c>
      <c r="K39" s="134">
        <f t="shared" si="4"/>
        <v>0.2702078521939954</v>
      </c>
      <c r="L39" s="146">
        <f t="shared" si="5"/>
        <v>0.8106235565819861</v>
      </c>
      <c r="M39" s="136" t="s">
        <v>114</v>
      </c>
    </row>
    <row r="40" spans="1:13" ht="12.75">
      <c r="A40" s="45" t="s">
        <v>83</v>
      </c>
      <c r="B40" s="104">
        <v>618</v>
      </c>
      <c r="C40" s="46"/>
      <c r="D40" s="47"/>
      <c r="E40" s="47"/>
      <c r="F40" s="48"/>
      <c r="G40" s="49"/>
      <c r="H40" s="45" t="s">
        <v>68</v>
      </c>
      <c r="I40" s="133">
        <v>241</v>
      </c>
      <c r="J40" s="133">
        <f t="shared" si="6"/>
        <v>723</v>
      </c>
      <c r="K40" s="134">
        <f t="shared" si="4"/>
        <v>0.38996763754045305</v>
      </c>
      <c r="L40" s="146">
        <f t="shared" si="5"/>
        <v>1.1699029126213591</v>
      </c>
      <c r="M40" s="136" t="s">
        <v>114</v>
      </c>
    </row>
    <row r="41" spans="1:13" ht="22.5">
      <c r="A41" s="45" t="s">
        <v>47</v>
      </c>
      <c r="B41" s="104">
        <v>260</v>
      </c>
      <c r="C41" s="46" t="s">
        <v>49</v>
      </c>
      <c r="D41" s="47">
        <v>68.63</v>
      </c>
      <c r="E41" s="47">
        <f>D41*2</f>
        <v>137.26</v>
      </c>
      <c r="F41" s="48">
        <f t="shared" si="0"/>
        <v>0.26396153846153847</v>
      </c>
      <c r="G41" s="49">
        <f t="shared" si="1"/>
        <v>0.5279230769230769</v>
      </c>
      <c r="H41" s="45" t="s">
        <v>15</v>
      </c>
      <c r="I41" s="47">
        <v>68.63</v>
      </c>
      <c r="J41" s="133">
        <f t="shared" si="6"/>
        <v>205.89</v>
      </c>
      <c r="K41" s="134">
        <f t="shared" si="4"/>
        <v>0.26396153846153847</v>
      </c>
      <c r="L41" s="146">
        <f t="shared" si="5"/>
        <v>0.7918846153846153</v>
      </c>
      <c r="M41" s="148" t="s">
        <v>117</v>
      </c>
    </row>
    <row r="42" spans="1:13" ht="22.5">
      <c r="A42" s="45" t="s">
        <v>48</v>
      </c>
      <c r="B42" s="104">
        <v>189</v>
      </c>
      <c r="C42" s="46" t="s">
        <v>106</v>
      </c>
      <c r="D42" s="47">
        <v>120.37</v>
      </c>
      <c r="E42" s="47">
        <f>D42*2</f>
        <v>240.74</v>
      </c>
      <c r="F42" s="48">
        <f t="shared" si="0"/>
        <v>0.6368783068783069</v>
      </c>
      <c r="G42" s="49">
        <f t="shared" si="1"/>
        <v>1.2737566137566139</v>
      </c>
      <c r="H42" s="45" t="s">
        <v>15</v>
      </c>
      <c r="I42" s="47">
        <v>120.37</v>
      </c>
      <c r="J42" s="133">
        <f t="shared" si="6"/>
        <v>361.11</v>
      </c>
      <c r="K42" s="134">
        <f t="shared" si="4"/>
        <v>0.6368783068783069</v>
      </c>
      <c r="L42" s="146">
        <f t="shared" si="5"/>
        <v>1.9106349206349207</v>
      </c>
      <c r="M42" s="148" t="s">
        <v>118</v>
      </c>
    </row>
    <row r="43" spans="1:31" s="10" customFormat="1" ht="25.5">
      <c r="A43" s="45" t="s">
        <v>50</v>
      </c>
      <c r="B43" s="104">
        <v>99</v>
      </c>
      <c r="C43" s="70" t="s">
        <v>107</v>
      </c>
      <c r="D43" s="47">
        <v>66.4</v>
      </c>
      <c r="E43" s="47">
        <f>D43*3</f>
        <v>199.20000000000002</v>
      </c>
      <c r="F43" s="48">
        <f t="shared" si="0"/>
        <v>0.6707070707070708</v>
      </c>
      <c r="G43" s="49">
        <f t="shared" si="1"/>
        <v>2.012121212121212</v>
      </c>
      <c r="H43" s="55" t="s">
        <v>72</v>
      </c>
      <c r="I43" s="47">
        <v>66.4</v>
      </c>
      <c r="J43" s="47">
        <f>I43*3</f>
        <v>199.20000000000002</v>
      </c>
      <c r="K43" s="134">
        <f t="shared" si="4"/>
        <v>0.6707070707070708</v>
      </c>
      <c r="L43" s="146">
        <f t="shared" si="5"/>
        <v>2.012121212121212</v>
      </c>
      <c r="M43" s="136" t="s">
        <v>116</v>
      </c>
      <c r="N43" s="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s="10" customFormat="1" ht="12.75">
      <c r="A44" s="45" t="s">
        <v>18</v>
      </c>
      <c r="B44" s="104">
        <v>57</v>
      </c>
      <c r="C44" s="51" t="s">
        <v>49</v>
      </c>
      <c r="D44" s="52">
        <v>23.96</v>
      </c>
      <c r="E44" s="47">
        <f>D44*2</f>
        <v>47.92</v>
      </c>
      <c r="F44" s="48">
        <f t="shared" si="0"/>
        <v>0.4203508771929825</v>
      </c>
      <c r="G44" s="49">
        <f t="shared" si="1"/>
        <v>0.840701754385965</v>
      </c>
      <c r="H44" s="45" t="s">
        <v>49</v>
      </c>
      <c r="I44" s="133">
        <v>24</v>
      </c>
      <c r="J44" s="133">
        <f>I44*2</f>
        <v>48</v>
      </c>
      <c r="K44" s="134">
        <f t="shared" si="4"/>
        <v>0.42105263157894735</v>
      </c>
      <c r="L44" s="146">
        <f t="shared" si="5"/>
        <v>0.8421052631578947</v>
      </c>
      <c r="M44" s="136" t="s">
        <v>114</v>
      </c>
      <c r="N44" s="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s="10" customFormat="1" ht="12.75">
      <c r="A45" s="45" t="s">
        <v>51</v>
      </c>
      <c r="B45" s="104">
        <v>115</v>
      </c>
      <c r="C45" s="71" t="s">
        <v>49</v>
      </c>
      <c r="D45" s="52">
        <v>35.92</v>
      </c>
      <c r="E45" s="47">
        <f>D45*2</f>
        <v>71.84</v>
      </c>
      <c r="F45" s="48">
        <f t="shared" si="0"/>
        <v>0.31234782608695655</v>
      </c>
      <c r="G45" s="49">
        <f t="shared" si="1"/>
        <v>0.6246956521739131</v>
      </c>
      <c r="H45" s="45" t="s">
        <v>49</v>
      </c>
      <c r="I45" s="133">
        <v>36</v>
      </c>
      <c r="J45" s="133">
        <f>I45*2</f>
        <v>72</v>
      </c>
      <c r="K45" s="134">
        <f t="shared" si="4"/>
        <v>0.3130434782608696</v>
      </c>
      <c r="L45" s="146">
        <f t="shared" si="5"/>
        <v>0.6260869565217392</v>
      </c>
      <c r="M45" s="136" t="s">
        <v>114</v>
      </c>
      <c r="N45" s="4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13" ht="12.75" customHeight="1" thickBot="1">
      <c r="A46" s="11"/>
      <c r="B46" s="105"/>
      <c r="C46" s="66"/>
      <c r="D46" s="67"/>
      <c r="E46" s="67"/>
      <c r="F46" s="68"/>
      <c r="G46" s="69"/>
      <c r="H46" s="11"/>
      <c r="I46" s="12"/>
      <c r="J46" s="12"/>
      <c r="K46" s="13"/>
      <c r="L46" s="14"/>
      <c r="M46" s="141"/>
    </row>
    <row r="47" spans="1:13" ht="18" customHeight="1" thickBot="1">
      <c r="A47" s="26" t="s">
        <v>12</v>
      </c>
      <c r="B47" s="106">
        <f>SUM(B17:B46)</f>
        <v>11607</v>
      </c>
      <c r="C47" s="28" t="s">
        <v>13</v>
      </c>
      <c r="D47" s="27">
        <f>SUM(D17:D46)</f>
        <v>1770.52</v>
      </c>
      <c r="E47" s="29">
        <f>SUM(E17:E46)</f>
        <v>5000.54</v>
      </c>
      <c r="F47" s="30">
        <f>D47/B47</f>
        <v>0.15253898509520117</v>
      </c>
      <c r="G47" s="31">
        <f>E47/B47</f>
        <v>0.43082105625915396</v>
      </c>
      <c r="H47" s="32" t="s">
        <v>13</v>
      </c>
      <c r="I47" s="33">
        <f>SUM(I17:I46)</f>
        <v>3910.4600000000005</v>
      </c>
      <c r="J47" s="33">
        <f>SUM(J17:J46)</f>
        <v>13061.84</v>
      </c>
      <c r="K47" s="34">
        <f>I47/B47</f>
        <v>0.33690531575773247</v>
      </c>
      <c r="L47" s="35">
        <f>J47/B47</f>
        <v>1.1253416042043594</v>
      </c>
      <c r="M47" s="36"/>
    </row>
    <row r="48" ht="12" customHeight="1"/>
    <row r="49" ht="12" customHeight="1"/>
    <row r="50" ht="12" customHeight="1" thickBot="1"/>
    <row r="51" spans="1:13" ht="13.5" thickBot="1">
      <c r="A51" s="169" t="s">
        <v>40</v>
      </c>
      <c r="B51" s="169"/>
      <c r="C51" s="170" t="s">
        <v>14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2"/>
    </row>
    <row r="52" spans="1:13" ht="13.5" thickBot="1">
      <c r="A52" s="169"/>
      <c r="B52" s="169"/>
      <c r="C52" s="173" t="s">
        <v>0</v>
      </c>
      <c r="D52" s="173"/>
      <c r="E52" s="173"/>
      <c r="F52" s="173"/>
      <c r="G52" s="173"/>
      <c r="H52" s="168" t="s">
        <v>1</v>
      </c>
      <c r="I52" s="168"/>
      <c r="J52" s="168"/>
      <c r="K52" s="168"/>
      <c r="L52" s="168"/>
      <c r="M52" s="168"/>
    </row>
    <row r="53" spans="1:13" ht="36" customHeight="1" thickBot="1">
      <c r="A53" s="21" t="s">
        <v>2</v>
      </c>
      <c r="B53" s="102" t="s">
        <v>3</v>
      </c>
      <c r="C53" s="23" t="s">
        <v>4</v>
      </c>
      <c r="D53" s="114" t="s">
        <v>5</v>
      </c>
      <c r="E53" s="114" t="s">
        <v>6</v>
      </c>
      <c r="F53" s="24" t="s">
        <v>7</v>
      </c>
      <c r="G53" s="22" t="s">
        <v>8</v>
      </c>
      <c r="H53" s="23" t="s">
        <v>9</v>
      </c>
      <c r="I53" s="118" t="s">
        <v>5</v>
      </c>
      <c r="J53" s="114" t="s">
        <v>10</v>
      </c>
      <c r="K53" s="24" t="s">
        <v>7</v>
      </c>
      <c r="L53" s="25" t="s">
        <v>8</v>
      </c>
      <c r="M53" s="25" t="s">
        <v>11</v>
      </c>
    </row>
    <row r="54" spans="1:13" ht="12.75">
      <c r="A54" s="40" t="s">
        <v>86</v>
      </c>
      <c r="B54" s="103">
        <v>540</v>
      </c>
      <c r="C54" s="53" t="s">
        <v>103</v>
      </c>
      <c r="D54" s="142">
        <v>513</v>
      </c>
      <c r="E54" s="142">
        <v>1717</v>
      </c>
      <c r="F54" s="48">
        <f>D54/B54</f>
        <v>0.95</v>
      </c>
      <c r="G54" s="49">
        <f>E54/B54</f>
        <v>3.1796296296296296</v>
      </c>
      <c r="H54" s="40" t="s">
        <v>87</v>
      </c>
      <c r="I54" s="142">
        <v>513</v>
      </c>
      <c r="J54" s="142">
        <v>1717</v>
      </c>
      <c r="K54" s="134">
        <f>I54/B54</f>
        <v>0.95</v>
      </c>
      <c r="L54" s="135">
        <f>J54/B54</f>
        <v>3.1796296296296296</v>
      </c>
      <c r="M54" s="136" t="s">
        <v>116</v>
      </c>
    </row>
    <row r="55" spans="1:13" ht="12.75">
      <c r="A55" s="45" t="s">
        <v>26</v>
      </c>
      <c r="B55" s="104">
        <v>168</v>
      </c>
      <c r="C55" s="46" t="s">
        <v>104</v>
      </c>
      <c r="D55" s="47">
        <v>47.7</v>
      </c>
      <c r="E55" s="47">
        <v>76.78</v>
      </c>
      <c r="F55" s="48">
        <f>D55/B55</f>
        <v>0.2839285714285714</v>
      </c>
      <c r="G55" s="49">
        <f>E55/B55</f>
        <v>0.45702380952380955</v>
      </c>
      <c r="H55" s="45" t="s">
        <v>41</v>
      </c>
      <c r="I55" s="133">
        <v>80</v>
      </c>
      <c r="J55" s="133">
        <f>I55*3</f>
        <v>240</v>
      </c>
      <c r="K55" s="134">
        <f>I55/B55</f>
        <v>0.47619047619047616</v>
      </c>
      <c r="L55" s="135">
        <f>J55/B55</f>
        <v>1.4285714285714286</v>
      </c>
      <c r="M55" s="136" t="s">
        <v>114</v>
      </c>
    </row>
    <row r="56" spans="1:13" ht="12.75">
      <c r="A56" s="45" t="s">
        <v>27</v>
      </c>
      <c r="B56" s="104">
        <v>312</v>
      </c>
      <c r="C56" s="46" t="s">
        <v>109</v>
      </c>
      <c r="D56" s="47">
        <v>103.6</v>
      </c>
      <c r="E56" s="47">
        <f>D56</f>
        <v>103.6</v>
      </c>
      <c r="F56" s="48">
        <f>D56/B56</f>
        <v>0.33205128205128204</v>
      </c>
      <c r="G56" s="49">
        <f>E56/B56</f>
        <v>0.33205128205128204</v>
      </c>
      <c r="H56" s="147" t="s">
        <v>110</v>
      </c>
      <c r="I56" s="133">
        <f>B56*K56</f>
        <v>140.4</v>
      </c>
      <c r="J56" s="133">
        <f>B56*L56</f>
        <v>561.6</v>
      </c>
      <c r="K56" s="134">
        <v>0.45</v>
      </c>
      <c r="L56" s="135">
        <v>1.8</v>
      </c>
      <c r="M56" s="136" t="s">
        <v>113</v>
      </c>
    </row>
    <row r="57" spans="1:13" ht="12.75">
      <c r="A57" s="45" t="s">
        <v>28</v>
      </c>
      <c r="B57" s="104">
        <v>282</v>
      </c>
      <c r="C57" s="51" t="s">
        <v>49</v>
      </c>
      <c r="D57" s="52">
        <v>87.45</v>
      </c>
      <c r="E57" s="47">
        <f>D57*2</f>
        <v>174.9</v>
      </c>
      <c r="F57" s="48">
        <f>D57/B57</f>
        <v>0.3101063829787234</v>
      </c>
      <c r="G57" s="49">
        <f>E57/B57</f>
        <v>0.6202127659574468</v>
      </c>
      <c r="H57" s="45" t="s">
        <v>49</v>
      </c>
      <c r="I57" s="133">
        <v>87.5</v>
      </c>
      <c r="J57" s="133">
        <f>I57*2</f>
        <v>175</v>
      </c>
      <c r="K57" s="134">
        <f>I57/B57</f>
        <v>0.3102836879432624</v>
      </c>
      <c r="L57" s="135">
        <f>J57/B57</f>
        <v>0.6205673758865248</v>
      </c>
      <c r="M57" s="136" t="s">
        <v>114</v>
      </c>
    </row>
    <row r="58" spans="1:13" ht="12.75">
      <c r="A58" s="45" t="s">
        <v>67</v>
      </c>
      <c r="B58" s="104">
        <v>380</v>
      </c>
      <c r="C58" s="64" t="s">
        <v>38</v>
      </c>
      <c r="D58" s="52"/>
      <c r="E58" s="47"/>
      <c r="F58" s="48"/>
      <c r="G58" s="49"/>
      <c r="H58" s="147" t="s">
        <v>110</v>
      </c>
      <c r="I58" s="133">
        <f>B58*K58</f>
        <v>171</v>
      </c>
      <c r="J58" s="133">
        <f>B58*L58</f>
        <v>684</v>
      </c>
      <c r="K58" s="134">
        <v>0.45</v>
      </c>
      <c r="L58" s="135">
        <v>1.8</v>
      </c>
      <c r="M58" s="136" t="s">
        <v>113</v>
      </c>
    </row>
    <row r="59" spans="1:13" ht="12.75">
      <c r="A59" s="45" t="s">
        <v>29</v>
      </c>
      <c r="B59" s="104">
        <v>379</v>
      </c>
      <c r="C59" s="64"/>
      <c r="D59" s="47"/>
      <c r="E59" s="47"/>
      <c r="F59" s="48"/>
      <c r="G59" s="49"/>
      <c r="H59" s="147" t="s">
        <v>110</v>
      </c>
      <c r="I59" s="133">
        <f>B59*K59</f>
        <v>170.55</v>
      </c>
      <c r="J59" s="133">
        <f>B59*L59</f>
        <v>682.2</v>
      </c>
      <c r="K59" s="134">
        <v>0.45</v>
      </c>
      <c r="L59" s="135">
        <v>1.8</v>
      </c>
      <c r="M59" s="136" t="s">
        <v>113</v>
      </c>
    </row>
    <row r="60" spans="1:13" ht="12.75">
      <c r="A60" s="45" t="s">
        <v>63</v>
      </c>
      <c r="B60" s="104">
        <v>492</v>
      </c>
      <c r="C60" s="46"/>
      <c r="D60" s="47"/>
      <c r="E60" s="47"/>
      <c r="F60" s="48"/>
      <c r="G60" s="49"/>
      <c r="H60" s="147" t="s">
        <v>110</v>
      </c>
      <c r="I60" s="133">
        <f>B60*K60</f>
        <v>221.4</v>
      </c>
      <c r="J60" s="133">
        <f>B60*L60</f>
        <v>885.6</v>
      </c>
      <c r="K60" s="134">
        <v>0.45</v>
      </c>
      <c r="L60" s="135">
        <v>1.8</v>
      </c>
      <c r="M60" s="136" t="s">
        <v>113</v>
      </c>
    </row>
    <row r="61" spans="1:13" ht="22.5">
      <c r="A61" s="45" t="s">
        <v>64</v>
      </c>
      <c r="B61" s="104">
        <v>566</v>
      </c>
      <c r="C61" s="51" t="s">
        <v>108</v>
      </c>
      <c r="D61" s="47">
        <v>320</v>
      </c>
      <c r="E61" s="47">
        <f>D61*4</f>
        <v>1280</v>
      </c>
      <c r="F61" s="48">
        <f>D61/B61</f>
        <v>0.5653710247349824</v>
      </c>
      <c r="G61" s="49">
        <f>E61/B61</f>
        <v>2.2614840989399294</v>
      </c>
      <c r="H61" s="45" t="s">
        <v>39</v>
      </c>
      <c r="I61" s="133">
        <v>320</v>
      </c>
      <c r="J61" s="133">
        <v>1280</v>
      </c>
      <c r="K61" s="134">
        <v>0.6</v>
      </c>
      <c r="L61" s="135">
        <v>2.4</v>
      </c>
      <c r="M61" s="148" t="s">
        <v>115</v>
      </c>
    </row>
    <row r="62" spans="1:13" ht="12.75" customHeight="1" thickBot="1">
      <c r="A62" s="11"/>
      <c r="B62" s="105"/>
      <c r="C62" s="60"/>
      <c r="D62" s="61"/>
      <c r="E62" s="61"/>
      <c r="F62" s="62"/>
      <c r="G62" s="63"/>
      <c r="H62" s="72"/>
      <c r="I62" s="67"/>
      <c r="J62" s="67"/>
      <c r="K62" s="68"/>
      <c r="L62" s="69"/>
      <c r="M62" s="141"/>
    </row>
    <row r="63" spans="1:13" ht="13.5" thickBot="1">
      <c r="A63" s="26" t="s">
        <v>12</v>
      </c>
      <c r="B63" s="106">
        <f>SUM(B54:B62)</f>
        <v>3119</v>
      </c>
      <c r="C63" s="32" t="s">
        <v>13</v>
      </c>
      <c r="D63" s="33">
        <f>SUM(D54:D62)</f>
        <v>1071.75</v>
      </c>
      <c r="E63" s="33">
        <f>SUM(E54:E62)</f>
        <v>3352.2799999999997</v>
      </c>
      <c r="F63" s="34">
        <f>D63/B63</f>
        <v>0.3436197499198461</v>
      </c>
      <c r="G63" s="35">
        <f>E63/B63</f>
        <v>1.0747932029496632</v>
      </c>
      <c r="H63" s="37" t="s">
        <v>87</v>
      </c>
      <c r="I63" s="27">
        <f>SUM(I54:I62)</f>
        <v>1703.8500000000001</v>
      </c>
      <c r="J63" s="27">
        <f>SUM(J54:J62)</f>
        <v>6225.400000000001</v>
      </c>
      <c r="K63" s="30">
        <f>I63/B63</f>
        <v>0.5462808592497596</v>
      </c>
      <c r="L63" s="38">
        <f>J63/B63</f>
        <v>1.9959602436678425</v>
      </c>
      <c r="M63" s="38"/>
    </row>
    <row r="64" ht="12" customHeight="1"/>
    <row r="65" spans="4:13" ht="12" customHeight="1">
      <c r="D65" s="116"/>
      <c r="E65" s="116"/>
      <c r="F65" s="7"/>
      <c r="G65" s="7"/>
      <c r="H65" s="8"/>
      <c r="I65" s="116"/>
      <c r="J65" s="116"/>
      <c r="K65" s="7"/>
      <c r="L65" s="7"/>
      <c r="M65" s="7"/>
    </row>
    <row r="66" ht="12" customHeight="1" thickBot="1"/>
    <row r="67" spans="1:13" ht="13.5" thickBot="1">
      <c r="A67" s="151" t="s">
        <v>69</v>
      </c>
      <c r="B67" s="152"/>
      <c r="C67" s="161" t="s">
        <v>70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3"/>
    </row>
    <row r="68" spans="1:13" ht="13.5" thickBot="1">
      <c r="A68" s="153"/>
      <c r="B68" s="154"/>
      <c r="C68" s="158" t="s">
        <v>0</v>
      </c>
      <c r="D68" s="159"/>
      <c r="E68" s="159"/>
      <c r="F68" s="159"/>
      <c r="G68" s="160"/>
      <c r="H68" s="155" t="s">
        <v>1</v>
      </c>
      <c r="I68" s="156"/>
      <c r="J68" s="156"/>
      <c r="K68" s="156"/>
      <c r="L68" s="156"/>
      <c r="M68" s="157"/>
    </row>
    <row r="69" spans="1:13" ht="39" thickBot="1">
      <c r="A69" s="21" t="s">
        <v>2</v>
      </c>
      <c r="B69" s="102" t="s">
        <v>3</v>
      </c>
      <c r="C69" s="23" t="s">
        <v>4</v>
      </c>
      <c r="D69" s="114" t="s">
        <v>5</v>
      </c>
      <c r="E69" s="114" t="s">
        <v>6</v>
      </c>
      <c r="F69" s="24" t="s">
        <v>7</v>
      </c>
      <c r="G69" s="22" t="s">
        <v>8</v>
      </c>
      <c r="H69" s="23" t="s">
        <v>9</v>
      </c>
      <c r="I69" s="118" t="s">
        <v>5</v>
      </c>
      <c r="J69" s="114" t="s">
        <v>6</v>
      </c>
      <c r="K69" s="24" t="s">
        <v>7</v>
      </c>
      <c r="L69" s="25" t="s">
        <v>8</v>
      </c>
      <c r="M69" s="25" t="s">
        <v>11</v>
      </c>
    </row>
    <row r="70" spans="1:13" ht="12.75">
      <c r="A70" s="40" t="s">
        <v>37</v>
      </c>
      <c r="B70" s="103">
        <v>342</v>
      </c>
      <c r="C70" s="53"/>
      <c r="D70" s="42"/>
      <c r="E70" s="42"/>
      <c r="F70" s="43"/>
      <c r="G70" s="54"/>
      <c r="H70" s="40" t="s">
        <v>73</v>
      </c>
      <c r="I70" s="142">
        <v>148</v>
      </c>
      <c r="J70" s="142">
        <f>I70*4</f>
        <v>592</v>
      </c>
      <c r="K70" s="143">
        <f aca="true" t="shared" si="7" ref="K70:K76">I70/B70</f>
        <v>0.4327485380116959</v>
      </c>
      <c r="L70" s="144">
        <f aca="true" t="shared" si="8" ref="L70:L76">J70/B70</f>
        <v>1.7309941520467835</v>
      </c>
      <c r="M70" s="145" t="s">
        <v>114</v>
      </c>
    </row>
    <row r="71" spans="1:13" ht="25.5">
      <c r="A71" s="45" t="s">
        <v>19</v>
      </c>
      <c r="B71" s="104">
        <v>468</v>
      </c>
      <c r="C71" s="55" t="s">
        <v>100</v>
      </c>
      <c r="D71" s="47">
        <v>272.23</v>
      </c>
      <c r="E71" s="47">
        <f>D71*3</f>
        <v>816.69</v>
      </c>
      <c r="F71" s="48">
        <f aca="true" t="shared" si="9" ref="F71:F76">D71/B71</f>
        <v>0.5816880341880343</v>
      </c>
      <c r="G71" s="56">
        <f aca="true" t="shared" si="10" ref="G71:G76">E71/B71</f>
        <v>1.7450641025641027</v>
      </c>
      <c r="H71" s="45" t="s">
        <v>73</v>
      </c>
      <c r="I71" s="47">
        <v>272.23</v>
      </c>
      <c r="J71" s="133">
        <f>I71*5</f>
        <v>1361.15</v>
      </c>
      <c r="K71" s="134">
        <f t="shared" si="7"/>
        <v>0.5816880341880343</v>
      </c>
      <c r="L71" s="146">
        <f t="shared" si="8"/>
        <v>2.908440170940171</v>
      </c>
      <c r="M71" s="136" t="s">
        <v>114</v>
      </c>
    </row>
    <row r="72" spans="1:13" ht="12.75" customHeight="1">
      <c r="A72" s="45" t="s">
        <v>59</v>
      </c>
      <c r="B72" s="104">
        <v>500</v>
      </c>
      <c r="C72" s="59"/>
      <c r="D72" s="47"/>
      <c r="E72" s="47"/>
      <c r="F72" s="48"/>
      <c r="G72" s="56"/>
      <c r="H72" s="45" t="s">
        <v>88</v>
      </c>
      <c r="I72" s="133">
        <v>250</v>
      </c>
      <c r="J72" s="133">
        <f>I72*4</f>
        <v>1000</v>
      </c>
      <c r="K72" s="134">
        <f t="shared" si="7"/>
        <v>0.5</v>
      </c>
      <c r="L72" s="146">
        <f t="shared" si="8"/>
        <v>2</v>
      </c>
      <c r="M72" s="136" t="s">
        <v>113</v>
      </c>
    </row>
    <row r="73" spans="1:13" ht="12.75">
      <c r="A73" s="45" t="s">
        <v>30</v>
      </c>
      <c r="B73" s="104">
        <v>1156</v>
      </c>
      <c r="C73" s="65" t="s">
        <v>105</v>
      </c>
      <c r="D73" s="133">
        <v>600</v>
      </c>
      <c r="E73" s="133">
        <v>2566</v>
      </c>
      <c r="F73" s="48">
        <f t="shared" si="9"/>
        <v>0.5190311418685121</v>
      </c>
      <c r="G73" s="56">
        <f t="shared" si="10"/>
        <v>2.2197231833910034</v>
      </c>
      <c r="H73" s="45" t="s">
        <v>89</v>
      </c>
      <c r="I73" s="133">
        <v>600</v>
      </c>
      <c r="J73" s="133">
        <v>2566</v>
      </c>
      <c r="K73" s="134">
        <f t="shared" si="7"/>
        <v>0.5190311418685121</v>
      </c>
      <c r="L73" s="146">
        <f t="shared" si="8"/>
        <v>2.2197231833910034</v>
      </c>
      <c r="M73" s="136" t="s">
        <v>116</v>
      </c>
    </row>
    <row r="74" spans="1:13" ht="12.75">
      <c r="A74" s="45" t="s">
        <v>55</v>
      </c>
      <c r="B74" s="104">
        <v>410</v>
      </c>
      <c r="C74" s="59"/>
      <c r="D74" s="47"/>
      <c r="E74" s="47"/>
      <c r="F74" s="48"/>
      <c r="G74" s="56"/>
      <c r="H74" s="45" t="s">
        <v>39</v>
      </c>
      <c r="I74" s="133">
        <v>116</v>
      </c>
      <c r="J74" s="133">
        <f>I74*4</f>
        <v>464</v>
      </c>
      <c r="K74" s="134">
        <f t="shared" si="7"/>
        <v>0.28292682926829266</v>
      </c>
      <c r="L74" s="146">
        <f t="shared" si="8"/>
        <v>1.1317073170731706</v>
      </c>
      <c r="M74" s="136" t="s">
        <v>114</v>
      </c>
    </row>
    <row r="75" spans="1:13" ht="12.75">
      <c r="A75" s="45" t="s">
        <v>52</v>
      </c>
      <c r="B75" s="104">
        <v>192</v>
      </c>
      <c r="C75" s="59" t="s">
        <v>38</v>
      </c>
      <c r="D75" s="47">
        <v>27.14</v>
      </c>
      <c r="E75" s="47">
        <f>D75</f>
        <v>27.14</v>
      </c>
      <c r="F75" s="48">
        <f t="shared" si="9"/>
        <v>0.14135416666666667</v>
      </c>
      <c r="G75" s="56">
        <f t="shared" si="10"/>
        <v>0.14135416666666667</v>
      </c>
      <c r="H75" s="45" t="s">
        <v>72</v>
      </c>
      <c r="I75" s="133">
        <v>70</v>
      </c>
      <c r="J75" s="133">
        <f>I75*3</f>
        <v>210</v>
      </c>
      <c r="K75" s="134">
        <f t="shared" si="7"/>
        <v>0.3645833333333333</v>
      </c>
      <c r="L75" s="146">
        <f t="shared" si="8"/>
        <v>1.09375</v>
      </c>
      <c r="M75" s="136" t="s">
        <v>114</v>
      </c>
    </row>
    <row r="76" spans="1:13" ht="12.75">
      <c r="A76" s="45" t="s">
        <v>90</v>
      </c>
      <c r="B76" s="104">
        <v>426</v>
      </c>
      <c r="C76" s="59" t="s">
        <v>53</v>
      </c>
      <c r="D76" s="47">
        <v>163.43</v>
      </c>
      <c r="E76" s="47">
        <f>D76*4</f>
        <v>653.72</v>
      </c>
      <c r="F76" s="48">
        <f t="shared" si="9"/>
        <v>0.3836384976525822</v>
      </c>
      <c r="G76" s="56">
        <f t="shared" si="10"/>
        <v>1.5345539906103287</v>
      </c>
      <c r="H76" s="45" t="s">
        <v>53</v>
      </c>
      <c r="I76" s="47">
        <v>163.43</v>
      </c>
      <c r="J76" s="47">
        <f>I76*4</f>
        <v>653.72</v>
      </c>
      <c r="K76" s="134">
        <f t="shared" si="7"/>
        <v>0.3836384976525822</v>
      </c>
      <c r="L76" s="146">
        <f t="shared" si="8"/>
        <v>1.5345539906103287</v>
      </c>
      <c r="M76" s="136" t="s">
        <v>116</v>
      </c>
    </row>
    <row r="77" spans="1:13" ht="12.75" customHeight="1" thickBot="1">
      <c r="A77" s="11"/>
      <c r="B77" s="105"/>
      <c r="C77" s="11"/>
      <c r="D77" s="12"/>
      <c r="E77" s="12"/>
      <c r="F77" s="13"/>
      <c r="G77" s="14"/>
      <c r="H77" s="11"/>
      <c r="I77" s="12"/>
      <c r="J77" s="12"/>
      <c r="K77" s="13"/>
      <c r="L77" s="14"/>
      <c r="M77" s="149"/>
    </row>
    <row r="78" spans="1:13" ht="13.5" thickBot="1">
      <c r="A78" s="26" t="s">
        <v>12</v>
      </c>
      <c r="B78" s="106">
        <f>SUM(B70:B77)</f>
        <v>3494</v>
      </c>
      <c r="C78" s="28" t="s">
        <v>13</v>
      </c>
      <c r="D78" s="29">
        <f>SUM(D70:D77)</f>
        <v>1062.8</v>
      </c>
      <c r="E78" s="29">
        <f>SUM(E70:E77)</f>
        <v>4063.55</v>
      </c>
      <c r="F78" s="30">
        <f>D78/B78</f>
        <v>0.3041785918717802</v>
      </c>
      <c r="G78" s="38">
        <f>E78/B78</f>
        <v>1.1630080137378362</v>
      </c>
      <c r="H78" s="28" t="s">
        <v>13</v>
      </c>
      <c r="I78" s="27">
        <f>SUM(I70:I77)</f>
        <v>1619.66</v>
      </c>
      <c r="J78" s="29">
        <f>SUM(J70:J77)</f>
        <v>6846.87</v>
      </c>
      <c r="K78" s="30">
        <f>I78/B78</f>
        <v>0.46355466514024046</v>
      </c>
      <c r="L78" s="38">
        <f>J78/B78</f>
        <v>1.9596078992558672</v>
      </c>
      <c r="M78" s="38"/>
    </row>
    <row r="80" spans="4:13" ht="12.75">
      <c r="D80" s="116"/>
      <c r="E80" s="116"/>
      <c r="F80" s="7"/>
      <c r="G80" s="7"/>
      <c r="H80" s="8"/>
      <c r="I80" s="116"/>
      <c r="J80" s="116"/>
      <c r="K80" s="7"/>
      <c r="L80" s="7"/>
      <c r="M80" s="7"/>
    </row>
    <row r="81" ht="13.5" thickBot="1"/>
    <row r="82" spans="1:13" ht="13.5" thickBot="1">
      <c r="A82" s="151" t="s">
        <v>78</v>
      </c>
      <c r="B82" s="152"/>
      <c r="C82" s="164" t="s">
        <v>66</v>
      </c>
      <c r="D82" s="165"/>
      <c r="E82" s="165"/>
      <c r="F82" s="165"/>
      <c r="G82" s="165"/>
      <c r="H82" s="165"/>
      <c r="I82" s="165"/>
      <c r="J82" s="165"/>
      <c r="K82" s="165"/>
      <c r="L82" s="165"/>
      <c r="M82" s="166"/>
    </row>
    <row r="83" spans="1:13" ht="13.5" thickBot="1">
      <c r="A83" s="153"/>
      <c r="B83" s="154"/>
      <c r="C83" s="158" t="s">
        <v>0</v>
      </c>
      <c r="D83" s="159"/>
      <c r="E83" s="159"/>
      <c r="F83" s="159"/>
      <c r="G83" s="160"/>
      <c r="H83" s="155" t="s">
        <v>1</v>
      </c>
      <c r="I83" s="156"/>
      <c r="J83" s="156"/>
      <c r="K83" s="156"/>
      <c r="L83" s="156"/>
      <c r="M83" s="157"/>
    </row>
    <row r="84" spans="1:13" ht="39" thickBot="1">
      <c r="A84" s="21" t="s">
        <v>2</v>
      </c>
      <c r="B84" s="102" t="s">
        <v>3</v>
      </c>
      <c r="C84" s="23" t="s">
        <v>4</v>
      </c>
      <c r="D84" s="114" t="s">
        <v>5</v>
      </c>
      <c r="E84" s="114" t="s">
        <v>6</v>
      </c>
      <c r="F84" s="24" t="s">
        <v>7</v>
      </c>
      <c r="G84" s="22" t="s">
        <v>8</v>
      </c>
      <c r="H84" s="23" t="s">
        <v>9</v>
      </c>
      <c r="I84" s="118" t="s">
        <v>5</v>
      </c>
      <c r="J84" s="114" t="s">
        <v>6</v>
      </c>
      <c r="K84" s="24" t="s">
        <v>7</v>
      </c>
      <c r="L84" s="25" t="s">
        <v>8</v>
      </c>
      <c r="M84" s="25" t="s">
        <v>11</v>
      </c>
    </row>
    <row r="85" spans="1:13" ht="12.75">
      <c r="A85" s="96" t="s">
        <v>112</v>
      </c>
      <c r="B85" s="103">
        <v>57</v>
      </c>
      <c r="C85" s="53"/>
      <c r="D85" s="42"/>
      <c r="E85" s="42"/>
      <c r="F85" s="43"/>
      <c r="G85" s="54"/>
      <c r="H85" s="40" t="s">
        <v>38</v>
      </c>
      <c r="I85" s="142">
        <v>25</v>
      </c>
      <c r="J85" s="142">
        <f>I85</f>
        <v>25</v>
      </c>
      <c r="K85" s="134">
        <f>I85/B85</f>
        <v>0.43859649122807015</v>
      </c>
      <c r="L85" s="134">
        <f>J85/B85</f>
        <v>0.43859649122807015</v>
      </c>
      <c r="M85" s="150" t="s">
        <v>113</v>
      </c>
    </row>
    <row r="86" spans="1:13" ht="12.75" customHeight="1" thickBot="1">
      <c r="A86" s="11"/>
      <c r="B86" s="105"/>
      <c r="C86" s="74"/>
      <c r="D86" s="75"/>
      <c r="E86" s="75"/>
      <c r="F86" s="76"/>
      <c r="G86" s="77"/>
      <c r="H86" s="11"/>
      <c r="I86" s="12"/>
      <c r="J86" s="12"/>
      <c r="K86" s="13"/>
      <c r="L86" s="14"/>
      <c r="M86" s="149"/>
    </row>
    <row r="87" spans="1:13" ht="13.5" thickBot="1">
      <c r="A87" s="26" t="s">
        <v>12</v>
      </c>
      <c r="B87" s="106">
        <f>SUM(B85:B86)</f>
        <v>57</v>
      </c>
      <c r="C87" s="28" t="s">
        <v>13</v>
      </c>
      <c r="D87" s="29">
        <f>SUM(D86:D86)</f>
        <v>0</v>
      </c>
      <c r="E87" s="29">
        <f>SUM(E86:E86)</f>
        <v>0</v>
      </c>
      <c r="F87" s="30">
        <f>D87/B87</f>
        <v>0</v>
      </c>
      <c r="G87" s="38">
        <f>E87/B87</f>
        <v>0</v>
      </c>
      <c r="H87" s="28" t="s">
        <v>38</v>
      </c>
      <c r="I87" s="27">
        <f>SUM(I85:I86)</f>
        <v>25</v>
      </c>
      <c r="J87" s="29">
        <f>SUM(J85:J86)</f>
        <v>25</v>
      </c>
      <c r="K87" s="30">
        <f>I87/B87</f>
        <v>0.43859649122807015</v>
      </c>
      <c r="L87" s="38">
        <f>J87/B87</f>
        <v>0.43859649122807015</v>
      </c>
      <c r="M87" s="38"/>
    </row>
    <row r="89" spans="4:13" ht="75" customHeight="1">
      <c r="D89" s="116"/>
      <c r="E89" s="116"/>
      <c r="F89" s="7"/>
      <c r="G89" s="7"/>
      <c r="H89" s="8"/>
      <c r="I89" s="116"/>
      <c r="J89" s="116"/>
      <c r="K89" s="7"/>
      <c r="L89" s="7"/>
      <c r="M89" s="7"/>
    </row>
    <row r="90" spans="1:13" ht="51" customHeight="1">
      <c r="A90" s="78"/>
      <c r="B90" s="108"/>
      <c r="C90" s="8"/>
      <c r="D90" s="116"/>
      <c r="E90" s="116"/>
      <c r="F90" s="7"/>
      <c r="G90" s="7"/>
      <c r="H90" s="8"/>
      <c r="I90" s="116"/>
      <c r="J90" s="116"/>
      <c r="K90" s="7"/>
      <c r="L90" s="7"/>
      <c r="M90" s="7"/>
    </row>
    <row r="91" spans="1:13" ht="12.75">
      <c r="A91" s="178" t="s">
        <v>79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27"/>
    </row>
    <row r="92" spans="1:13" ht="12.75">
      <c r="A92" s="174"/>
      <c r="B92" s="174"/>
      <c r="C92" s="175" t="s">
        <v>0</v>
      </c>
      <c r="D92" s="175"/>
      <c r="E92" s="175"/>
      <c r="F92" s="175"/>
      <c r="G92" s="175"/>
      <c r="H92" s="176" t="s">
        <v>1</v>
      </c>
      <c r="I92" s="177"/>
      <c r="J92" s="177"/>
      <c r="K92" s="177"/>
      <c r="L92" s="177"/>
      <c r="M92" s="128"/>
    </row>
    <row r="93" spans="1:13" ht="38.25">
      <c r="A93" s="79"/>
      <c r="B93" s="109" t="s">
        <v>3</v>
      </c>
      <c r="C93" s="81" t="s">
        <v>4</v>
      </c>
      <c r="D93" s="117" t="s">
        <v>5</v>
      </c>
      <c r="E93" s="117" t="s">
        <v>6</v>
      </c>
      <c r="F93" s="80" t="s">
        <v>7</v>
      </c>
      <c r="G93" s="80" t="s">
        <v>8</v>
      </c>
      <c r="H93" s="81" t="s">
        <v>9</v>
      </c>
      <c r="I93" s="117" t="s">
        <v>5</v>
      </c>
      <c r="J93" s="117" t="s">
        <v>6</v>
      </c>
      <c r="K93" s="80" t="s">
        <v>7</v>
      </c>
      <c r="L93" s="121" t="s">
        <v>8</v>
      </c>
      <c r="M93" s="129"/>
    </row>
    <row r="94" spans="1:13" ht="25.5">
      <c r="A94" s="39" t="s">
        <v>98</v>
      </c>
      <c r="B94" s="110">
        <f aca="true" t="shared" si="11" ref="B94:L94">B10</f>
        <v>3408</v>
      </c>
      <c r="C94" s="82" t="str">
        <f t="shared" si="11"/>
        <v>/</v>
      </c>
      <c r="D94" s="15">
        <f t="shared" si="11"/>
        <v>140.59</v>
      </c>
      <c r="E94" s="15">
        <f t="shared" si="11"/>
        <v>364.83</v>
      </c>
      <c r="F94" s="16">
        <f t="shared" si="11"/>
        <v>0.04125293427230047</v>
      </c>
      <c r="G94" s="16">
        <f t="shared" si="11"/>
        <v>0.10705105633802817</v>
      </c>
      <c r="H94" s="82" t="str">
        <f t="shared" si="11"/>
        <v>/</v>
      </c>
      <c r="I94" s="15">
        <f t="shared" si="11"/>
        <v>1062.5900000000001</v>
      </c>
      <c r="J94" s="15">
        <f t="shared" si="11"/>
        <v>2712.83</v>
      </c>
      <c r="K94" s="16">
        <f t="shared" si="11"/>
        <v>0.3117928403755869</v>
      </c>
      <c r="L94" s="122">
        <f t="shared" si="11"/>
        <v>0.7960181924882629</v>
      </c>
      <c r="M94" s="129"/>
    </row>
    <row r="95" spans="1:13" ht="25.5">
      <c r="A95" s="39" t="s">
        <v>91</v>
      </c>
      <c r="B95" s="110">
        <f aca="true" t="shared" si="12" ref="B95:L95">B47</f>
        <v>11607</v>
      </c>
      <c r="C95" s="82" t="str">
        <f t="shared" si="12"/>
        <v>/</v>
      </c>
      <c r="D95" s="15">
        <f t="shared" si="12"/>
        <v>1770.52</v>
      </c>
      <c r="E95" s="15">
        <f t="shared" si="12"/>
        <v>5000.54</v>
      </c>
      <c r="F95" s="16">
        <f t="shared" si="12"/>
        <v>0.15253898509520117</v>
      </c>
      <c r="G95" s="16">
        <f t="shared" si="12"/>
        <v>0.43082105625915396</v>
      </c>
      <c r="H95" s="82" t="str">
        <f t="shared" si="12"/>
        <v>/</v>
      </c>
      <c r="I95" s="15">
        <f t="shared" si="12"/>
        <v>3910.4600000000005</v>
      </c>
      <c r="J95" s="15">
        <f t="shared" si="12"/>
        <v>13061.84</v>
      </c>
      <c r="K95" s="16">
        <f t="shared" si="12"/>
        <v>0.33690531575773247</v>
      </c>
      <c r="L95" s="122">
        <f t="shared" si="12"/>
        <v>1.1253416042043594</v>
      </c>
      <c r="M95" s="130"/>
    </row>
    <row r="96" spans="1:13" ht="25.5">
      <c r="A96" s="39" t="s">
        <v>96</v>
      </c>
      <c r="B96" s="110">
        <f aca="true" t="shared" si="13" ref="B96:G96">B63</f>
        <v>3119</v>
      </c>
      <c r="C96" s="82" t="str">
        <f t="shared" si="13"/>
        <v>/</v>
      </c>
      <c r="D96" s="15">
        <f t="shared" si="13"/>
        <v>1071.75</v>
      </c>
      <c r="E96" s="15">
        <f t="shared" si="13"/>
        <v>3352.2799999999997</v>
      </c>
      <c r="F96" s="16">
        <f t="shared" si="13"/>
        <v>0.3436197499198461</v>
      </c>
      <c r="G96" s="16">
        <f t="shared" si="13"/>
        <v>1.0747932029496632</v>
      </c>
      <c r="H96" s="82" t="s">
        <v>13</v>
      </c>
      <c r="I96" s="15">
        <f>I63</f>
        <v>1703.8500000000001</v>
      </c>
      <c r="J96" s="15">
        <f>J63</f>
        <v>6225.400000000001</v>
      </c>
      <c r="K96" s="16">
        <f>K63</f>
        <v>0.5462808592497596</v>
      </c>
      <c r="L96" s="122">
        <f>L63</f>
        <v>1.9959602436678425</v>
      </c>
      <c r="M96" s="130"/>
    </row>
    <row r="97" spans="1:13" ht="25.5">
      <c r="A97" s="39" t="s">
        <v>92</v>
      </c>
      <c r="B97" s="110">
        <f aca="true" t="shared" si="14" ref="B97:L97">B78</f>
        <v>3494</v>
      </c>
      <c r="C97" s="82" t="str">
        <f t="shared" si="14"/>
        <v>/</v>
      </c>
      <c r="D97" s="15">
        <f t="shared" si="14"/>
        <v>1062.8</v>
      </c>
      <c r="E97" s="15">
        <f t="shared" si="14"/>
        <v>4063.55</v>
      </c>
      <c r="F97" s="16">
        <f t="shared" si="14"/>
        <v>0.3041785918717802</v>
      </c>
      <c r="G97" s="16">
        <f t="shared" si="14"/>
        <v>1.1630080137378362</v>
      </c>
      <c r="H97" s="82" t="str">
        <f t="shared" si="14"/>
        <v>/</v>
      </c>
      <c r="I97" s="15">
        <f t="shared" si="14"/>
        <v>1619.66</v>
      </c>
      <c r="J97" s="15">
        <f t="shared" si="14"/>
        <v>6846.87</v>
      </c>
      <c r="K97" s="16">
        <f t="shared" si="14"/>
        <v>0.46355466514024046</v>
      </c>
      <c r="L97" s="122">
        <f t="shared" si="14"/>
        <v>1.9596078992558672</v>
      </c>
      <c r="M97" s="130"/>
    </row>
    <row r="98" spans="1:13" ht="25.5">
      <c r="A98" s="39" t="s">
        <v>95</v>
      </c>
      <c r="B98" s="110">
        <f>B87</f>
        <v>57</v>
      </c>
      <c r="C98" s="82" t="str">
        <f>C87</f>
        <v>/</v>
      </c>
      <c r="D98" s="15" t="s">
        <v>13</v>
      </c>
      <c r="E98" s="15" t="s">
        <v>13</v>
      </c>
      <c r="F98" s="16" t="s">
        <v>13</v>
      </c>
      <c r="G98" s="16" t="s">
        <v>13</v>
      </c>
      <c r="H98" s="82" t="s">
        <v>13</v>
      </c>
      <c r="I98" s="15">
        <f>I87</f>
        <v>25</v>
      </c>
      <c r="J98" s="15">
        <f>J87</f>
        <v>25</v>
      </c>
      <c r="K98" s="16">
        <f>I98/B98</f>
        <v>0.43859649122807015</v>
      </c>
      <c r="L98" s="122">
        <f>J98/B98</f>
        <v>0.43859649122807015</v>
      </c>
      <c r="M98" s="130"/>
    </row>
    <row r="99" spans="1:13" ht="12.75">
      <c r="A99" s="83" t="s">
        <v>97</v>
      </c>
      <c r="B99" s="111">
        <v>970</v>
      </c>
      <c r="C99" s="84" t="s">
        <v>13</v>
      </c>
      <c r="D99" s="18" t="s">
        <v>13</v>
      </c>
      <c r="E99" s="18" t="s">
        <v>13</v>
      </c>
      <c r="F99" s="19" t="s">
        <v>13</v>
      </c>
      <c r="G99" s="19" t="s">
        <v>13</v>
      </c>
      <c r="H99" s="84" t="s">
        <v>13</v>
      </c>
      <c r="I99" s="17" t="s">
        <v>13</v>
      </c>
      <c r="J99" s="17" t="s">
        <v>13</v>
      </c>
      <c r="K99" s="20" t="s">
        <v>13</v>
      </c>
      <c r="L99" s="123" t="s">
        <v>13</v>
      </c>
      <c r="M99" s="130"/>
    </row>
    <row r="100" spans="1:13" ht="12.75">
      <c r="A100" s="39" t="s">
        <v>93</v>
      </c>
      <c r="B100" s="111">
        <v>998</v>
      </c>
      <c r="C100" s="84" t="s">
        <v>13</v>
      </c>
      <c r="D100" s="18" t="s">
        <v>13</v>
      </c>
      <c r="E100" s="18" t="s">
        <v>13</v>
      </c>
      <c r="F100" s="19" t="s">
        <v>13</v>
      </c>
      <c r="G100" s="19" t="s">
        <v>13</v>
      </c>
      <c r="H100" s="84" t="s">
        <v>13</v>
      </c>
      <c r="I100" s="18" t="s">
        <v>13</v>
      </c>
      <c r="J100" s="18" t="s">
        <v>13</v>
      </c>
      <c r="K100" s="19" t="s">
        <v>13</v>
      </c>
      <c r="L100" s="124" t="s">
        <v>13</v>
      </c>
      <c r="M100" s="130"/>
    </row>
    <row r="101" spans="1:13" ht="12.75">
      <c r="A101" s="85" t="s">
        <v>94</v>
      </c>
      <c r="B101" s="112">
        <f>B102-SUM(B94:B100)</f>
        <v>1927</v>
      </c>
      <c r="C101" s="86" t="s">
        <v>13</v>
      </c>
      <c r="D101" s="87" t="s">
        <v>13</v>
      </c>
      <c r="E101" s="87" t="s">
        <v>13</v>
      </c>
      <c r="F101" s="88" t="s">
        <v>13</v>
      </c>
      <c r="G101" s="88" t="s">
        <v>13</v>
      </c>
      <c r="H101" s="86" t="s">
        <v>13</v>
      </c>
      <c r="I101" s="87" t="s">
        <v>13</v>
      </c>
      <c r="J101" s="87" t="s">
        <v>13</v>
      </c>
      <c r="K101" s="88" t="s">
        <v>13</v>
      </c>
      <c r="L101" s="125" t="s">
        <v>13</v>
      </c>
      <c r="M101" s="131"/>
    </row>
    <row r="102" spans="1:13" ht="12.75">
      <c r="A102" s="89" t="s">
        <v>12</v>
      </c>
      <c r="B102" s="113">
        <v>25580</v>
      </c>
      <c r="C102" s="91" t="s">
        <v>13</v>
      </c>
      <c r="D102" s="90">
        <f>SUM(D95:D101)</f>
        <v>3905.0699999999997</v>
      </c>
      <c r="E102" s="90">
        <f>SUM(E95:E101)</f>
        <v>12416.369999999999</v>
      </c>
      <c r="F102" s="92">
        <f>D102/B102</f>
        <v>0.15266106333072713</v>
      </c>
      <c r="G102" s="92">
        <f>E102/B102</f>
        <v>0.4853936669272869</v>
      </c>
      <c r="H102" s="91" t="s">
        <v>13</v>
      </c>
      <c r="I102" s="90">
        <f>SUM(I94:I101)</f>
        <v>8321.560000000001</v>
      </c>
      <c r="J102" s="90">
        <f>SUM(J94:J101)</f>
        <v>28871.94</v>
      </c>
      <c r="K102" s="92">
        <f>I102/B102</f>
        <v>0.3253150899139954</v>
      </c>
      <c r="L102" s="126">
        <f>J102/B102</f>
        <v>1.1286919468334635</v>
      </c>
      <c r="M102" s="131"/>
    </row>
    <row r="103" spans="4:13" ht="12.75">
      <c r="D103" s="116"/>
      <c r="E103" s="116"/>
      <c r="F103" s="7"/>
      <c r="G103" s="7"/>
      <c r="H103" s="8"/>
      <c r="I103" s="116"/>
      <c r="J103" s="116"/>
      <c r="K103" s="7"/>
      <c r="L103" s="7"/>
      <c r="M103" s="7"/>
    </row>
  </sheetData>
  <sheetProtection selectLockedCells="1" selectUnlockedCells="1"/>
  <mergeCells count="24">
    <mergeCell ref="A92:B92"/>
    <mergeCell ref="C92:G92"/>
    <mergeCell ref="A82:B83"/>
    <mergeCell ref="C82:M82"/>
    <mergeCell ref="C83:G83"/>
    <mergeCell ref="H83:M83"/>
    <mergeCell ref="H92:L92"/>
    <mergeCell ref="A91:L91"/>
    <mergeCell ref="C51:M51"/>
    <mergeCell ref="C52:G52"/>
    <mergeCell ref="A14:B15"/>
    <mergeCell ref="C14:M14"/>
    <mergeCell ref="H52:M52"/>
    <mergeCell ref="C15:G15"/>
    <mergeCell ref="A67:B68"/>
    <mergeCell ref="H68:M68"/>
    <mergeCell ref="C68:G68"/>
    <mergeCell ref="C67:M67"/>
    <mergeCell ref="A1:B2"/>
    <mergeCell ref="C1:M1"/>
    <mergeCell ref="C2:G2"/>
    <mergeCell ref="H2:M2"/>
    <mergeCell ref="H15:M15"/>
    <mergeCell ref="A51:B5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2015-12-21T10:54:56Z</cp:lastPrinted>
  <dcterms:created xsi:type="dcterms:W3CDTF">2015-07-31T11:57:19Z</dcterms:created>
  <dcterms:modified xsi:type="dcterms:W3CDTF">2016-06-14T10:54:22Z</dcterms:modified>
  <cp:category/>
  <cp:version/>
  <cp:contentType/>
  <cp:contentStatus/>
</cp:coreProperties>
</file>